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ink/ink1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2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taffan/Downloads/"/>
    </mc:Choice>
  </mc:AlternateContent>
  <xr:revisionPtr revIDLastSave="0" documentId="13_ncr:1_{E837A0BB-FC5F-1143-8D1C-D3A82311836A}" xr6:coauthVersionLast="47" xr6:coauthVersionMax="47" xr10:uidLastSave="{00000000-0000-0000-0000-000000000000}"/>
  <bookViews>
    <workbookView xWindow="15860" yWindow="880" windowWidth="20140" windowHeight="18680" xr2:uid="{00000000-000D-0000-FFFF-FFFF00000000}"/>
  </bookViews>
  <sheets>
    <sheet name="Första sidan" sheetId="1" r:id="rId1"/>
    <sheet name="Förvaltningsberättelse" sheetId="2" r:id="rId2"/>
    <sheet name="RR" sheetId="3" r:id="rId3"/>
    <sheet name="BR (T)" sheetId="4" r:id="rId4"/>
    <sheet name="BR (EK)" sheetId="5" r:id="rId5"/>
    <sheet name="Not1" sheetId="8" r:id="rId6"/>
    <sheet name="Not3-10" sheetId="6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5" l="1"/>
  <c r="C14" i="5" s="1"/>
  <c r="D18" i="2"/>
  <c r="E18" i="2" s="1"/>
  <c r="D28" i="4"/>
  <c r="C28" i="4"/>
  <c r="C13" i="5"/>
  <c r="D13" i="5"/>
  <c r="D14" i="5" s="1"/>
  <c r="D31" i="4"/>
  <c r="D34" i="5"/>
  <c r="D37" i="5" s="1"/>
  <c r="C34" i="5"/>
  <c r="C37" i="5" s="1"/>
  <c r="B10" i="2"/>
  <c r="C10" i="2"/>
  <c r="D9" i="5"/>
  <c r="C9" i="5"/>
  <c r="B16" i="2"/>
  <c r="B20" i="2" s="1"/>
  <c r="C21" i="5"/>
  <c r="C25" i="5"/>
  <c r="C30" i="5"/>
  <c r="D30" i="5"/>
  <c r="D25" i="5"/>
  <c r="D21" i="5"/>
  <c r="D35" i="4"/>
  <c r="C35" i="4"/>
  <c r="D25" i="4"/>
  <c r="C25" i="4"/>
  <c r="C15" i="4"/>
  <c r="D15" i="4"/>
  <c r="D11" i="4"/>
  <c r="C11" i="4"/>
  <c r="C17" i="4" s="1"/>
  <c r="D29" i="3"/>
  <c r="C29" i="3"/>
  <c r="D23" i="3"/>
  <c r="C23" i="3"/>
  <c r="D15" i="3"/>
  <c r="C15" i="3"/>
  <c r="D37" i="4" l="1"/>
  <c r="C16" i="2"/>
  <c r="D17" i="4"/>
  <c r="D7" i="3"/>
  <c r="D17" i="3" s="1"/>
  <c r="D25" i="3" s="1"/>
  <c r="C7" i="3"/>
  <c r="C17" i="3" s="1"/>
  <c r="C25" i="3" s="1"/>
  <c r="D16" i="5"/>
  <c r="C16" i="5"/>
  <c r="D39" i="4" l="1"/>
  <c r="C20" i="2"/>
  <c r="B25" i="2" s="1"/>
  <c r="C39" i="5"/>
  <c r="B12" i="2"/>
  <c r="D39" i="5"/>
  <c r="C12" i="2" s="1"/>
  <c r="C31" i="3"/>
  <c r="C34" i="3" s="1"/>
  <c r="C36" i="3" s="1"/>
  <c r="D19" i="2" s="1"/>
  <c r="B11" i="2"/>
  <c r="D31" i="3"/>
  <c r="D34" i="3" s="1"/>
  <c r="D36" i="3" s="1"/>
  <c r="D16" i="2" s="1"/>
  <c r="C11" i="2"/>
  <c r="E16" i="2" l="1"/>
  <c r="D20" i="2"/>
  <c r="E19" i="2"/>
  <c r="B26" i="2"/>
  <c r="B27" i="2" s="1"/>
  <c r="B32" i="2" s="1"/>
  <c r="B33" i="2" s="1"/>
  <c r="E20" i="2" l="1"/>
  <c r="C31" i="4" l="1"/>
  <c r="C37" i="4" s="1"/>
  <c r="C39" i="4" s="1"/>
</calcChain>
</file>

<file path=xl/sharedStrings.xml><?xml version="1.0" encoding="utf-8"?>
<sst xmlns="http://schemas.openxmlformats.org/spreadsheetml/2006/main" count="213" uniqueCount="177">
  <si>
    <r>
      <rPr>
        <b/>
        <sz val="14"/>
        <rFont val="Times New Roman"/>
        <family val="1"/>
      </rPr>
      <t>Resultaträkning</t>
    </r>
  </si>
  <si>
    <r>
      <rPr>
        <b/>
        <sz val="14"/>
        <rFont val="Times New Roman"/>
        <family val="1"/>
      </rPr>
      <t>Not</t>
    </r>
  </si>
  <si>
    <r>
      <rPr>
        <b/>
        <sz val="12"/>
        <rFont val="Times New Roman"/>
        <family val="1"/>
      </rPr>
      <t>Rörelseintäkter, lagerförändringar m.m.</t>
    </r>
  </si>
  <si>
    <r>
      <rPr>
        <b/>
        <sz val="12"/>
        <rFont val="Times New Roman"/>
        <family val="1"/>
      </rPr>
      <t>Summa rörelseintäkter, lagerförändringar m.m.</t>
    </r>
  </si>
  <si>
    <r>
      <rPr>
        <b/>
        <sz val="12"/>
        <rFont val="Times New Roman"/>
        <family val="1"/>
      </rPr>
      <t>Rörelsekostnader</t>
    </r>
  </si>
  <si>
    <r>
      <rPr>
        <sz val="12"/>
        <rFont val="Times New Roman"/>
        <family val="1"/>
      </rPr>
      <t>Övriga externa kostnader</t>
    </r>
  </si>
  <si>
    <r>
      <rPr>
        <sz val="12"/>
        <rFont val="Times New Roman"/>
        <family val="1"/>
      </rPr>
      <t>Personalkostnader</t>
    </r>
  </si>
  <si>
    <r>
      <rPr>
        <b/>
        <sz val="12"/>
        <rFont val="Times New Roman"/>
        <family val="1"/>
      </rPr>
      <t>Summa rörelsekostnader</t>
    </r>
  </si>
  <si>
    <r>
      <rPr>
        <b/>
        <i/>
        <sz val="12"/>
        <rFont val="Times New Roman"/>
        <family val="1"/>
      </rPr>
      <t>Rörelseresultat</t>
    </r>
  </si>
  <si>
    <r>
      <rPr>
        <b/>
        <sz val="12"/>
        <rFont val="Times New Roman"/>
        <family val="1"/>
      </rPr>
      <t>Finansiella poster</t>
    </r>
  </si>
  <si>
    <r>
      <rPr>
        <sz val="12"/>
        <rFont val="Times New Roman"/>
        <family val="1"/>
      </rPr>
      <t>Räntekostnader och liknande resultatposter</t>
    </r>
  </si>
  <si>
    <r>
      <rPr>
        <b/>
        <sz val="12"/>
        <rFont val="Times New Roman"/>
        <family val="1"/>
      </rPr>
      <t>Summa finansiella poster</t>
    </r>
  </si>
  <si>
    <r>
      <rPr>
        <b/>
        <i/>
        <sz val="12"/>
        <rFont val="Times New Roman"/>
        <family val="1"/>
      </rPr>
      <t>Resultat efter finansiella poster</t>
    </r>
  </si>
  <si>
    <r>
      <rPr>
        <b/>
        <i/>
        <sz val="12"/>
        <rFont val="Times New Roman"/>
        <family val="1"/>
      </rPr>
      <t>Resultat före skatt</t>
    </r>
  </si>
  <si>
    <r>
      <rPr>
        <b/>
        <sz val="12"/>
        <rFont val="Times New Roman"/>
        <family val="1"/>
      </rPr>
      <t>Skatter</t>
    </r>
  </si>
  <si>
    <r>
      <rPr>
        <sz val="12"/>
        <rFont val="Times New Roman"/>
        <family val="1"/>
      </rPr>
      <t>Skatt på årets resultat</t>
    </r>
  </si>
  <si>
    <r>
      <rPr>
        <b/>
        <i/>
        <sz val="12"/>
        <rFont val="Times New Roman"/>
        <family val="1"/>
      </rPr>
      <t>Årets resultat</t>
    </r>
  </si>
  <si>
    <r>
      <rPr>
        <b/>
        <sz val="14"/>
        <rFont val="Times New Roman"/>
        <family val="1"/>
      </rPr>
      <t>Balansräkning</t>
    </r>
  </si>
  <si>
    <r>
      <rPr>
        <b/>
        <sz val="14"/>
        <rFont val="Times New Roman"/>
        <family val="1"/>
      </rPr>
      <t>Tillgångar</t>
    </r>
  </si>
  <si>
    <r>
      <rPr>
        <b/>
        <sz val="12"/>
        <rFont val="Times New Roman"/>
        <family val="1"/>
      </rPr>
      <t>Anläggningstillgångar</t>
    </r>
  </si>
  <si>
    <r>
      <rPr>
        <b/>
        <sz val="12"/>
        <rFont val="Times New Roman"/>
        <family val="1"/>
      </rPr>
      <t>Summa anläggningstillgångar</t>
    </r>
  </si>
  <si>
    <r>
      <rPr>
        <b/>
        <sz val="12"/>
        <rFont val="Times New Roman"/>
        <family val="1"/>
      </rPr>
      <t>Omsättningstillgångar</t>
    </r>
  </si>
  <si>
    <r>
      <rPr>
        <b/>
        <sz val="12"/>
        <rFont val="Times New Roman"/>
        <family val="1"/>
      </rPr>
      <t>Summa omsättningstillgångar</t>
    </r>
  </si>
  <si>
    <r>
      <rPr>
        <b/>
        <sz val="14"/>
        <rFont val="Times New Roman"/>
        <family val="1"/>
      </rPr>
      <t>Summa tillgångar</t>
    </r>
  </si>
  <si>
    <r>
      <rPr>
        <b/>
        <sz val="14"/>
        <rFont val="Times New Roman"/>
        <family val="1"/>
      </rPr>
      <t>Eget kapital och skulder</t>
    </r>
  </si>
  <si>
    <r>
      <rPr>
        <b/>
        <sz val="12"/>
        <rFont val="Times New Roman"/>
        <family val="1"/>
      </rPr>
      <t>Eget kapital</t>
    </r>
  </si>
  <si>
    <r>
      <rPr>
        <b/>
        <sz val="12"/>
        <rFont val="Times New Roman"/>
        <family val="1"/>
      </rPr>
      <t>Summa eget kapital</t>
    </r>
  </si>
  <si>
    <r>
      <rPr>
        <b/>
        <sz val="14"/>
        <rFont val="Times New Roman"/>
        <family val="1"/>
      </rPr>
      <t>Summa eget kapital och skulder</t>
    </r>
  </si>
  <si>
    <t>Handelsvaror</t>
  </si>
  <si>
    <t>Summa bokslutsdispositioner</t>
  </si>
  <si>
    <t>Övriga rörelsekostnader</t>
  </si>
  <si>
    <t>Övriga ränteintäkter och liknande resultatposter</t>
  </si>
  <si>
    <t>Resultat från övriga finansiella anläggningstillgångar</t>
  </si>
  <si>
    <t>Materiella anläggningstillgångar</t>
  </si>
  <si>
    <t>Finansiella anläggningstillgångar</t>
  </si>
  <si>
    <t>Kortfristiga fordringar</t>
  </si>
  <si>
    <t>Kassa och bank</t>
  </si>
  <si>
    <t xml:space="preserve">Varulager m.m. </t>
  </si>
  <si>
    <t xml:space="preserve">Övriga fordringar </t>
  </si>
  <si>
    <t xml:space="preserve">Förutbetalda kostnader och upplupna intäkter </t>
  </si>
  <si>
    <t xml:space="preserve">Kassa och bank </t>
  </si>
  <si>
    <t>Byggnader och mark</t>
  </si>
  <si>
    <t>Maskiner och andra tekniska anläggningar</t>
  </si>
  <si>
    <t>Inventarier, verktyg och installationer</t>
  </si>
  <si>
    <t>Summa materiella anläggningstillgångar</t>
  </si>
  <si>
    <t>Råvaror och förnödenheter</t>
  </si>
  <si>
    <t>Varor under tillverkning</t>
  </si>
  <si>
    <t>Färdiga varor och handelsvaror</t>
  </si>
  <si>
    <t>Summa varulager</t>
  </si>
  <si>
    <t xml:space="preserve">Kundfordringar </t>
  </si>
  <si>
    <t>Summa kortfristiga fordringar</t>
  </si>
  <si>
    <t>Summa kassa och bank</t>
  </si>
  <si>
    <t xml:space="preserve">
Andra långfristiga fordringar</t>
  </si>
  <si>
    <t>Bundet eget kapital</t>
  </si>
  <si>
    <t xml:space="preserve">
Aktiekapital</t>
  </si>
  <si>
    <t>Fritt eget kapital</t>
  </si>
  <si>
    <t xml:space="preserve">
Balanserat resultat</t>
  </si>
  <si>
    <t>Långfristiga skulder</t>
  </si>
  <si>
    <t>Kortfristiga skulder</t>
  </si>
  <si>
    <t>Obeskattade reserver</t>
  </si>
  <si>
    <t>Periodiseringsfonder</t>
  </si>
  <si>
    <t>Ackumulerade överavskrivningar</t>
  </si>
  <si>
    <t>Summa obeskattade reserver</t>
  </si>
  <si>
    <t>Avsättningar</t>
  </si>
  <si>
    <t>Övriga avsättningar</t>
  </si>
  <si>
    <t>Summa avsättningar</t>
  </si>
  <si>
    <t>Övriga skulder till kreditinstitut</t>
  </si>
  <si>
    <t>8, 10</t>
  </si>
  <si>
    <t>Övriga skulder</t>
  </si>
  <si>
    <t>Summa långfristiga skulder</t>
  </si>
  <si>
    <t>Leverantörsskulder</t>
  </si>
  <si>
    <t>Skatteskulder</t>
  </si>
  <si>
    <t>Upplupna kostnader och förutbetalda intäkter</t>
  </si>
  <si>
    <t>Summa kortfristiga skulder</t>
  </si>
  <si>
    <t>Förändring av lager av produkter i arbete, färdiga varor och pågående arbete för annans räkning</t>
  </si>
  <si>
    <t>Övriga rörelseintäkter</t>
  </si>
  <si>
    <t>Förändring av periodiseringsfonder</t>
  </si>
  <si>
    <t>Nettoomsättning</t>
  </si>
  <si>
    <t>Bokslutsdispositioner</t>
  </si>
  <si>
    <t>Summa finansiella anläggningstillgångar</t>
  </si>
  <si>
    <t>Årets resultat</t>
  </si>
  <si>
    <t>Summa fritt eget kapital</t>
  </si>
  <si>
    <t>Summa bundet eget kapital</t>
  </si>
  <si>
    <t>Ort &amp; Datum</t>
  </si>
  <si>
    <t>Underskrift</t>
  </si>
  <si>
    <t>Namnförtydligande</t>
  </si>
  <si>
    <t>X Y</t>
  </si>
  <si>
    <t>Förvaltningsberättelse</t>
  </si>
  <si>
    <r>
      <rPr>
        <b/>
        <sz val="12"/>
        <rFont val="Times New Roman"/>
        <family val="1"/>
      </rPr>
      <t xml:space="preserve">Verksamheten
</t>
    </r>
    <r>
      <rPr>
        <i/>
        <sz val="12"/>
        <rFont val="Times New Roman"/>
        <family val="1"/>
      </rPr>
      <t>Allmänt om verksamheten</t>
    </r>
  </si>
  <si>
    <r>
      <rPr>
        <sz val="12"/>
        <rFont val="Times New Roman"/>
        <family val="1"/>
      </rPr>
      <t>Nettoomsättning, tkr</t>
    </r>
  </si>
  <si>
    <r>
      <rPr>
        <sz val="12"/>
        <rFont val="Times New Roman"/>
        <family val="1"/>
      </rPr>
      <t>Resultat efter finansiella poster, tkr</t>
    </r>
  </si>
  <si>
    <r>
      <rPr>
        <sz val="12"/>
        <rFont val="Times New Roman"/>
        <family val="1"/>
      </rPr>
      <t>Soliditet, %</t>
    </r>
  </si>
  <si>
    <r>
      <rPr>
        <sz val="12"/>
        <rFont val="Times New Roman"/>
        <family val="1"/>
      </rPr>
      <t>Utdelning till ägarna</t>
    </r>
  </si>
  <si>
    <r>
      <rPr>
        <sz val="12"/>
        <rFont val="Times New Roman"/>
        <family val="1"/>
      </rPr>
      <t>Balanseras i ny räkning</t>
    </r>
  </si>
  <si>
    <t>Förändringar i eget kapital</t>
  </si>
  <si>
    <t>Balanserat resultat</t>
  </si>
  <si>
    <t>Totalt</t>
  </si>
  <si>
    <t>Belopp vid årets ingång</t>
  </si>
  <si>
    <t>– Utdelning</t>
  </si>
  <si>
    <t>–</t>
  </si>
  <si>
    <t>Belopp vid årets utgång</t>
  </si>
  <si>
    <t>Flerårsöversikt</t>
  </si>
  <si>
    <t>Aktiekapital</t>
  </si>
  <si>
    <t>Styrelsen och verkställande direktören föreslår att vinstmedlen disponeras enligt följande:</t>
  </si>
  <si>
    <t xml:space="preserve">Balanserat resultat          </t>
  </si>
  <si>
    <t>Årets resultat</t>
  </si>
  <si>
    <t>Resultatdisposition</t>
  </si>
  <si>
    <t>Till årsstämmans förfogande står följande vinstmedel</t>
  </si>
  <si>
    <t>Styrelsens yttrande över den föreslagna vinstutdelningen</t>
  </si>
  <si>
    <t>Under året har planering påbörjats för utbyggnad av bolagets IT-system.</t>
  </si>
  <si>
    <t>Fastställelseintyg</t>
  </si>
  <si>
    <t>Innehåll</t>
  </si>
  <si>
    <t>Sida</t>
  </si>
  <si>
    <t>- förvaltningsberättelse</t>
  </si>
  <si>
    <t>- resultaträkning</t>
  </si>
  <si>
    <t>- balansräkning</t>
  </si>
  <si>
    <t>Alla belopp redovisas i hela kronor om inte annat särskilt anges.</t>
  </si>
  <si>
    <t>Styrelsen och verkställande direktören avger följande årsredovisning.</t>
  </si>
  <si>
    <t>Noter</t>
  </si>
  <si>
    <t>Not 1 Redovisnings- och värderingsprinciper</t>
  </si>
  <si>
    <t>Årsredovisningen är upprättad i enlighet med årsredovisningslagen och BFNAR 2016:10 Årsredovisning i mindre företag.</t>
  </si>
  <si>
    <t>Avskrivningar</t>
  </si>
  <si>
    <t>Tillämpade avskrivningstider:</t>
  </si>
  <si>
    <t>5 år</t>
  </si>
  <si>
    <t>4 år</t>
  </si>
  <si>
    <t>25 år</t>
  </si>
  <si>
    <t>Vid fastställande av det avskrivningsbara beloppet för dessa har hänsyn tagits till beräknat restvärde.</t>
  </si>
  <si>
    <t>Nyckeltalsdefinitioner</t>
  </si>
  <si>
    <t>Soliditet</t>
  </si>
  <si>
    <t>Eget kapital och obeskattade reserver (med avdrag för uppskjuten skatt) i förhållande till balansomslutningen.</t>
  </si>
  <si>
    <t>Upplysningar till resultaträkningen</t>
  </si>
  <si>
    <t>Not 2 Medelantalet anställda</t>
  </si>
  <si>
    <t>Medelantalet anställda</t>
  </si>
  <si>
    <r>
      <t>Upplysningar till balansräkningen</t>
    </r>
    <r>
      <rPr>
        <sz val="12"/>
        <color rgb="FF000000"/>
        <rFont val="Times New Roman"/>
        <family val="1"/>
      </rPr>
      <t xml:space="preserve"> </t>
    </r>
  </si>
  <si>
    <t>Not 3 Byggnader och mark</t>
  </si>
  <si>
    <t>Ingående anskaffningsvärden</t>
  </si>
  <si>
    <t>- Inköp</t>
  </si>
  <si>
    <t>Utgående anskaffningsvärden</t>
  </si>
  <si>
    <t>Ingående avskrivningar</t>
  </si>
  <si>
    <t>- Årets avskrivningar</t>
  </si>
  <si>
    <t>Utgående avskrivningar</t>
  </si>
  <si>
    <t>Redovisat värde</t>
  </si>
  <si>
    <t>Not 4 Maskiner och andra tekniska anläggningar</t>
  </si>
  <si>
    <t>Not 5 Inventarier, verktyg och installationer</t>
  </si>
  <si>
    <t>Not 6 Andra långfristiga värdepappersinnehav</t>
  </si>
  <si>
    <t>- Försäljningar</t>
  </si>
  <si>
    <t>Not 7 Långfristiga skulder</t>
  </si>
  <si>
    <t>Långfristiga skulder som förfaller till betalning senare än fem år efter balansdagen:</t>
  </si>
  <si>
    <t>Skulder till kreditinstitut</t>
  </si>
  <si>
    <t>Summa</t>
  </si>
  <si>
    <t>Not 8 Ställda säkerheter</t>
  </si>
  <si>
    <t>Företagsinteckning</t>
  </si>
  <si>
    <t>Fastighetsinteckning</t>
  </si>
  <si>
    <t>Summa ställda säkerheter</t>
  </si>
  <si>
    <t>Not 9 Eventualförpliktelser</t>
  </si>
  <si>
    <t>Borgensförbindelse</t>
  </si>
  <si>
    <t>Not 10 Tillgångar, avsättningar och skulder som avser flera poster</t>
  </si>
  <si>
    <t>Underskrifter</t>
  </si>
  <si>
    <t xml:space="preserve">Verkställande direktör </t>
  </si>
  <si>
    <t>XY</t>
  </si>
  <si>
    <t>Exempel AB</t>
  </si>
  <si>
    <t>Stockholm den 21 mars 2024</t>
  </si>
  <si>
    <t>Jag intygar att resultaträkningen och balansräkningen har fastställts på årsstämma 2024-03-21. Årsstämman beslöt att godkänna styrelsens förslag till vinstdisposition.</t>
  </si>
  <si>
    <t>Balanseras i ny räkning</t>
  </si>
  <si>
    <t>Företagets resultat och ställning i övrigt framgår av efterföljande resultat- och balansräkning med noter.</t>
  </si>
  <si>
    <t>Med hänvisning till ovanstående och vad som i övrigt kommit till styrelsens kännedom är det styrelsens bedömning att utdelningen är försvarbar (enligt ABL 17 kap 3 §) med tanke på de krav som verksamhetens art och omfattning samt risker ställer på storleken av bolagets egna kapital, konsolideringsbehov, likviditet och ställning i övrigt.</t>
  </si>
  <si>
    <t>Aktiebolagets banklån om 2 603 000 kr redovisas under följande poster i balansräkningen för 2023:</t>
  </si>
  <si>
    <t>–2023-12-31</t>
  </si>
  <si>
    <t>–2022-12-31</t>
  </si>
  <si>
    <t>Stockholm 2024-03-21</t>
  </si>
  <si>
    <t>2023-01-01
–2023-12-31</t>
  </si>
  <si>
    <t>2022-01-01
–2022-12-31</t>
  </si>
  <si>
    <t>- noter</t>
  </si>
  <si>
    <r>
      <rPr>
        <b/>
        <sz val="12"/>
        <color rgb="FF000000"/>
        <rFont val="Times New Roman"/>
        <family val="1"/>
      </rPr>
      <t>Org nr 556999-9999</t>
    </r>
    <r>
      <rPr>
        <sz val="12"/>
        <color rgb="FF000000"/>
        <rFont val="Times New Roman"/>
        <family val="1"/>
      </rPr>
      <t xml:space="preserve">
</t>
    </r>
    <r>
      <rPr>
        <b/>
        <sz val="12"/>
        <color rgb="FF000000"/>
        <rFont val="Times New Roman"/>
        <family val="1"/>
      </rPr>
      <t>Årsredovisning för räkenskapsåret 2023-01-01 - 2023-12-31</t>
    </r>
  </si>
  <si>
    <t>Bolaget har sitt säte i Stockholm och tillhandahåller en programvara för digitala årsredovisningar.</t>
  </si>
  <si>
    <t xml:space="preserve">Väsentliga händelser under räkenskapsåret  </t>
  </si>
  <si>
    <t>Jag intygar att innehållet i dessa handlingar överensstämmer med originalen och att originalen undertecknats av samtliga personer som enligt lag ska underteckna dessa.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</si>
</sst>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yyyy\-mm\-dd;@"/>
    <numFmt numFmtId="165" formatCode="_-* #,##0_-;\-* #,##0_-;_-* &quot;-&quot;??_-;_-@_-"/>
    <numFmt numFmtId="166" formatCode="0.0%"/>
  </numFmts>
  <fonts count="30" x14ac:knownFonts="1">
    <font>
      <sz val="10"/>
      <color rgb="FF000000"/>
      <name val="Times New Roman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2"/>
    </font>
    <font>
      <u/>
      <sz val="12"/>
      <color rgb="FF000000"/>
      <name val="Times New Roman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color rgb="FF000000"/>
      <name val="Times New Roman"/>
      <family val="2"/>
    </font>
    <font>
      <i/>
      <sz val="12"/>
      <name val="Times New Roman"/>
      <family val="1"/>
    </font>
    <font>
      <b/>
      <sz val="13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3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5"/>
      <name val="Times New Roman"/>
      <family val="1"/>
    </font>
    <font>
      <b/>
      <sz val="12"/>
      <color rgb="FF000000"/>
      <name val="Times New Roman"/>
      <family val="2"/>
    </font>
    <font>
      <b/>
      <u/>
      <sz val="12"/>
      <name val="Times New Roman"/>
      <family val="1"/>
    </font>
    <font>
      <sz val="13"/>
      <color rgb="FF002857"/>
      <name val="Times New Roman"/>
      <family val="1"/>
    </font>
    <font>
      <b/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sz val="12"/>
      <color rgb="FF7F7F7F"/>
      <name val="Times New Roman"/>
      <family val="1"/>
    </font>
    <font>
      <u/>
      <sz val="12"/>
      <color rgb="FF000000"/>
      <name val="Times New Roman"/>
      <family val="1"/>
    </font>
    <font>
      <b/>
      <sz val="12"/>
      <color rgb="FF000000"/>
      <name val="Calibri Light"/>
      <family val="2"/>
    </font>
    <font>
      <sz val="10"/>
      <color rgb="FF000000"/>
      <name val="Times New Roman"/>
      <family val="1"/>
    </font>
    <font>
      <b/>
      <i/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2" fillId="0" borderId="0" applyFont="0" applyFill="0" applyBorder="0" applyAlignment="0" applyProtection="0"/>
    <xf numFmtId="9" fontId="28" fillId="0" borderId="0" applyFont="0" applyFill="0" applyBorder="0" applyAlignment="0" applyProtection="0"/>
  </cellStyleXfs>
  <cellXfs count="127"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 wrapText="1"/>
    </xf>
    <xf numFmtId="1" fontId="4" fillId="0" borderId="0" xfId="0" applyNumberFormat="1" applyFont="1" applyAlignment="1">
      <alignment horizontal="right" vertical="top" shrinkToFit="1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164" fontId="9" fillId="0" borderId="0" xfId="0" applyNumberFormat="1" applyFont="1" applyAlignment="1">
      <alignment horizontal="right" vertical="top" shrinkToFit="1"/>
    </xf>
    <xf numFmtId="0" fontId="7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10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164" fontId="9" fillId="0" borderId="0" xfId="0" applyNumberFormat="1" applyFont="1" applyAlignment="1">
      <alignment vertical="top" shrinkToFi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 indent="1"/>
    </xf>
    <xf numFmtId="0" fontId="6" fillId="0" borderId="0" xfId="0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top" shrinkToFi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top"/>
    </xf>
    <xf numFmtId="1" fontId="4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165" fontId="4" fillId="0" borderId="0" xfId="1" applyNumberFormat="1" applyFont="1" applyFill="1" applyBorder="1" applyAlignment="1">
      <alignment horizontal="right" vertical="center" shrinkToFit="1"/>
    </xf>
    <xf numFmtId="165" fontId="4" fillId="0" borderId="0" xfId="1" applyNumberFormat="1" applyFont="1" applyFill="1" applyBorder="1" applyAlignment="1">
      <alignment horizontal="right" vertical="top" shrinkToFit="1"/>
    </xf>
    <xf numFmtId="165" fontId="4" fillId="0" borderId="0" xfId="1" applyNumberFormat="1" applyFont="1" applyFill="1" applyBorder="1" applyAlignment="1">
      <alignment horizontal="right" vertical="center" indent="1" shrinkToFit="1"/>
    </xf>
    <xf numFmtId="165" fontId="4" fillId="0" borderId="0" xfId="1" applyNumberFormat="1" applyFont="1" applyFill="1" applyBorder="1" applyAlignment="1">
      <alignment horizontal="right" vertical="top" indent="1" shrinkToFit="1"/>
    </xf>
    <xf numFmtId="165" fontId="4" fillId="0" borderId="0" xfId="1" applyNumberFormat="1" applyFont="1" applyFill="1" applyBorder="1" applyAlignment="1">
      <alignment vertical="center" shrinkToFit="1"/>
    </xf>
    <xf numFmtId="165" fontId="5" fillId="0" borderId="0" xfId="1" applyNumberFormat="1" applyFont="1" applyFill="1" applyBorder="1" applyAlignment="1">
      <alignment horizontal="right" vertical="center" shrinkToFit="1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/>
    </xf>
    <xf numFmtId="3" fontId="0" fillId="0" borderId="0" xfId="0" applyNumberFormat="1" applyAlignment="1">
      <alignment horizontal="left" vertical="top"/>
    </xf>
    <xf numFmtId="0" fontId="10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165" fontId="14" fillId="0" borderId="0" xfId="1" applyNumberFormat="1" applyFont="1" applyFill="1" applyBorder="1" applyAlignment="1">
      <alignment horizontal="right" vertical="top" shrinkToFi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15" fillId="0" borderId="0" xfId="0" applyFont="1" applyAlignment="1">
      <alignment horizontal="right" vertical="center" wrapText="1"/>
    </xf>
    <xf numFmtId="0" fontId="0" fillId="0" borderId="0" xfId="0" applyAlignment="1">
      <alignment horizontal="left" vertical="center"/>
    </xf>
    <xf numFmtId="165" fontId="16" fillId="0" borderId="0" xfId="1" applyNumberFormat="1" applyFont="1" applyFill="1" applyBorder="1" applyAlignment="1">
      <alignment horizontal="right" vertical="top" shrinkToFit="1"/>
    </xf>
    <xf numFmtId="0" fontId="13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3" fontId="16" fillId="0" borderId="0" xfId="0" applyNumberFormat="1" applyFont="1" applyAlignment="1">
      <alignment horizontal="right" vertical="center" wrapText="1"/>
    </xf>
    <xf numFmtId="3" fontId="14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165" fontId="0" fillId="0" borderId="0" xfId="1" applyNumberFormat="1" applyFont="1" applyFill="1" applyBorder="1" applyAlignment="1">
      <alignment horizontal="left" vertical="top" wrapText="1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/>
    </xf>
    <xf numFmtId="0" fontId="19" fillId="0" borderId="0" xfId="0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3" fontId="4" fillId="0" borderId="0" xfId="0" applyNumberFormat="1" applyFont="1" applyAlignment="1">
      <alignment horizontal="right" vertical="top" indent="1" shrinkToFit="1"/>
    </xf>
    <xf numFmtId="0" fontId="0" fillId="0" borderId="0" xfId="0" applyAlignment="1">
      <alignment horizontal="righ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top" wrapText="1" indent="3"/>
    </xf>
    <xf numFmtId="3" fontId="4" fillId="0" borderId="0" xfId="0" applyNumberFormat="1" applyFont="1" applyAlignment="1">
      <alignment horizontal="right" vertical="top" shrinkToFit="1"/>
    </xf>
    <xf numFmtId="0" fontId="7" fillId="0" borderId="0" xfId="0" applyFont="1" applyAlignment="1">
      <alignment horizontal="left" vertical="top" wrapText="1" indent="1"/>
    </xf>
    <xf numFmtId="0" fontId="22" fillId="0" borderId="0" xfId="0" applyFont="1" applyAlignment="1">
      <alignment horizontal="left" vertical="top"/>
    </xf>
    <xf numFmtId="0" fontId="0" fillId="0" borderId="0" xfId="0" applyAlignment="1">
      <alignment wrapText="1"/>
    </xf>
    <xf numFmtId="1" fontId="20" fillId="0" borderId="0" xfId="0" applyNumberFormat="1" applyFont="1" applyAlignment="1">
      <alignment vertical="top" shrinkToFit="1"/>
    </xf>
    <xf numFmtId="3" fontId="4" fillId="0" borderId="0" xfId="0" applyNumberFormat="1" applyFont="1" applyAlignment="1">
      <alignment vertical="top" shrinkToFit="1"/>
    </xf>
    <xf numFmtId="1" fontId="4" fillId="0" borderId="0" xfId="0" applyNumberFormat="1" applyFont="1" applyAlignment="1">
      <alignment vertical="top" shrinkToFi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right" vertical="center" wrapText="1"/>
    </xf>
    <xf numFmtId="0" fontId="12" fillId="0" borderId="0" xfId="0" applyFont="1" applyAlignment="1">
      <alignment horizontal="left" vertical="top" wrapText="1" indent="1"/>
    </xf>
    <xf numFmtId="165" fontId="16" fillId="0" borderId="0" xfId="1" applyNumberFormat="1" applyFont="1" applyAlignment="1">
      <alignment horizontal="right" vertical="center" wrapText="1"/>
    </xf>
    <xf numFmtId="0" fontId="7" fillId="0" borderId="2" xfId="0" applyFont="1" applyBorder="1" applyAlignment="1">
      <alignment vertical="top" wrapText="1"/>
    </xf>
    <xf numFmtId="3" fontId="14" fillId="0" borderId="3" xfId="0" applyNumberFormat="1" applyFont="1" applyBorder="1" applyAlignment="1">
      <alignment horizontal="right" vertical="top" indent="1" shrinkToFit="1"/>
    </xf>
    <xf numFmtId="3" fontId="14" fillId="0" borderId="4" xfId="0" applyNumberFormat="1" applyFont="1" applyBorder="1" applyAlignment="1">
      <alignment horizontal="right" vertical="top" indent="1" shrinkToFit="1"/>
    </xf>
    <xf numFmtId="3" fontId="14" fillId="0" borderId="0" xfId="0" applyNumberFormat="1" applyFont="1" applyAlignment="1">
      <alignment horizontal="right" vertical="top" indent="1" shrinkToFit="1"/>
    </xf>
    <xf numFmtId="0" fontId="16" fillId="0" borderId="1" xfId="0" applyFont="1" applyBorder="1" applyAlignment="1">
      <alignment vertical="top" wrapText="1"/>
    </xf>
    <xf numFmtId="165" fontId="16" fillId="0" borderId="1" xfId="1" applyNumberFormat="1" applyFont="1" applyBorder="1" applyAlignment="1">
      <alignment horizontal="right" vertical="center" wrapText="1"/>
    </xf>
    <xf numFmtId="0" fontId="14" fillId="0" borderId="0" xfId="0" applyFont="1" applyAlignment="1">
      <alignment vertical="top" wrapText="1"/>
    </xf>
    <xf numFmtId="165" fontId="14" fillId="0" borderId="0" xfId="1" applyNumberFormat="1" applyFont="1" applyAlignment="1">
      <alignment horizontal="right" vertical="center" wrapText="1"/>
    </xf>
    <xf numFmtId="165" fontId="3" fillId="0" borderId="0" xfId="1" applyNumberFormat="1" applyFont="1" applyAlignment="1">
      <alignment horizontal="right" vertical="top"/>
    </xf>
    <xf numFmtId="165" fontId="7" fillId="0" borderId="0" xfId="1" applyNumberFormat="1" applyFont="1" applyAlignment="1">
      <alignment horizontal="right" vertical="top"/>
    </xf>
    <xf numFmtId="0" fontId="3" fillId="0" borderId="1" xfId="0" applyFont="1" applyBorder="1" applyAlignment="1">
      <alignment vertical="top" wrapText="1"/>
    </xf>
    <xf numFmtId="165" fontId="3" fillId="0" borderId="1" xfId="1" applyNumberFormat="1" applyFont="1" applyBorder="1" applyAlignment="1">
      <alignment horizontal="right" vertical="top"/>
    </xf>
    <xf numFmtId="0" fontId="23" fillId="0" borderId="1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left" vertical="center"/>
    </xf>
    <xf numFmtId="0" fontId="23" fillId="0" borderId="5" xfId="0" applyFont="1" applyBorder="1" applyAlignment="1">
      <alignment horizontal="left" vertical="center"/>
    </xf>
    <xf numFmtId="0" fontId="23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vertical="top" wrapText="1"/>
    </xf>
    <xf numFmtId="0" fontId="7" fillId="0" borderId="0" xfId="0" applyFont="1" applyAlignment="1">
      <alignment horizontal="right" vertical="center" wrapText="1"/>
    </xf>
    <xf numFmtId="0" fontId="3" fillId="0" borderId="0" xfId="0" quotePrefix="1" applyFont="1" applyAlignment="1">
      <alignment horizontal="left" vertical="top" wrapText="1"/>
    </xf>
    <xf numFmtId="0" fontId="24" fillId="0" borderId="0" xfId="0" applyFont="1" applyAlignment="1">
      <alignment horizontal="left" vertical="top"/>
    </xf>
    <xf numFmtId="0" fontId="16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14" fontId="26" fillId="0" borderId="0" xfId="0" applyNumberFormat="1" applyFont="1" applyAlignment="1">
      <alignment horizontal="right" vertical="center" wrapText="1"/>
    </xf>
    <xf numFmtId="0" fontId="26" fillId="0" borderId="0" xfId="0" applyFont="1" applyAlignment="1">
      <alignment horizontal="right" vertical="center" wrapText="1"/>
    </xf>
    <xf numFmtId="0" fontId="16" fillId="0" borderId="0" xfId="0" applyFont="1" applyAlignment="1">
      <alignment vertical="center"/>
    </xf>
    <xf numFmtId="14" fontId="14" fillId="0" borderId="0" xfId="0" applyNumberFormat="1" applyFont="1" applyAlignment="1">
      <alignment horizontal="right" vertical="center" wrapText="1"/>
    </xf>
    <xf numFmtId="0" fontId="2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3" fontId="3" fillId="0" borderId="0" xfId="1" applyFont="1" applyAlignment="1">
      <alignment vertical="center" wrapText="1"/>
    </xf>
    <xf numFmtId="165" fontId="14" fillId="0" borderId="0" xfId="1" applyNumberFormat="1" applyFont="1" applyFill="1" applyBorder="1" applyAlignment="1">
      <alignment horizontal="right" vertical="top" indent="1" shrinkToFit="1"/>
    </xf>
    <xf numFmtId="0" fontId="29" fillId="0" borderId="0" xfId="0" applyFont="1" applyAlignment="1">
      <alignment horizontal="left" vertical="center"/>
    </xf>
    <xf numFmtId="166" fontId="4" fillId="0" borderId="0" xfId="2" applyNumberFormat="1" applyFont="1" applyAlignment="1">
      <alignment vertical="top" shrinkToFit="1"/>
    </xf>
    <xf numFmtId="165" fontId="16" fillId="0" borderId="0" xfId="1" applyNumberFormat="1" applyFont="1" applyFill="1" applyBorder="1" applyAlignment="1">
      <alignment horizontal="right" vertical="top" wrapText="1"/>
    </xf>
    <xf numFmtId="165" fontId="14" fillId="0" borderId="0" xfId="1" applyNumberFormat="1" applyFont="1" applyFill="1" applyBorder="1" applyAlignment="1">
      <alignment horizontal="right" vertical="top" wrapText="1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2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19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</cellXfs>
  <cellStyles count="3">
    <cellStyle name="Comma" xfId="1" builtinId="3"/>
    <cellStyle name="Normal" xfId="0" builtinId="0"/>
    <cellStyle name="Per 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26415</xdr:colOff>
      <xdr:row>20</xdr:row>
      <xdr:rowOff>201478</xdr:rowOff>
    </xdr:from>
    <xdr:ext cx="5773420" cy="0"/>
    <xdr:sp macro="" textlink="">
      <xdr:nvSpPr>
        <xdr:cNvPr id="2" name="Shape 2">
          <a:extLst>
            <a:ext uri="{FF2B5EF4-FFF2-40B4-BE49-F238E27FC236}">
              <a16:creationId xmlns:a16="http://schemas.microsoft.com/office/drawing/2014/main" id="{CEE36DC7-B4D8-9748-B570-735A26ECC0D7}"/>
            </a:ext>
          </a:extLst>
        </xdr:cNvPr>
        <xdr:cNvSpPr/>
      </xdr:nvSpPr>
      <xdr:spPr>
        <a:xfrm>
          <a:off x="26415" y="4875078"/>
          <a:ext cx="5773420" cy="0"/>
        </a:xfrm>
        <a:custGeom>
          <a:avLst/>
          <a:gdLst/>
          <a:ahLst/>
          <a:cxnLst/>
          <a:rect l="0" t="0" r="0" b="0"/>
          <a:pathLst>
            <a:path w="5773420">
              <a:moveTo>
                <a:pt x="0" y="0"/>
              </a:moveTo>
              <a:lnTo>
                <a:pt x="5772912" y="0"/>
              </a:lnTo>
            </a:path>
          </a:pathLst>
        </a:custGeom>
        <a:ln w="6096">
          <a:solidFill>
            <a:srgbClr val="000000"/>
          </a:solidFill>
          <a:prstDash val="dash"/>
        </a:ln>
      </xdr:spPr>
    </xdr:sp>
    <xdr:clientData/>
  </xdr:oneCellAnchor>
  <xdr:oneCellAnchor>
    <xdr:from>
      <xdr:col>0</xdr:col>
      <xdr:colOff>9481</xdr:colOff>
      <xdr:row>24</xdr:row>
      <xdr:rowOff>5815</xdr:rowOff>
    </xdr:from>
    <xdr:ext cx="5773420" cy="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2B15C24C-B27B-AB43-B640-EDF0647757FE}"/>
            </a:ext>
          </a:extLst>
        </xdr:cNvPr>
        <xdr:cNvSpPr/>
      </xdr:nvSpPr>
      <xdr:spPr>
        <a:xfrm>
          <a:off x="9481" y="5390615"/>
          <a:ext cx="5773420" cy="0"/>
        </a:xfrm>
        <a:custGeom>
          <a:avLst/>
          <a:gdLst/>
          <a:ahLst/>
          <a:cxnLst/>
          <a:rect l="0" t="0" r="0" b="0"/>
          <a:pathLst>
            <a:path w="5773420">
              <a:moveTo>
                <a:pt x="0" y="0"/>
              </a:moveTo>
              <a:lnTo>
                <a:pt x="5772912" y="0"/>
              </a:lnTo>
            </a:path>
          </a:pathLst>
        </a:custGeom>
        <a:ln w="6095">
          <a:solidFill>
            <a:srgbClr val="000000"/>
          </a:solidFill>
          <a:prstDash val="dash"/>
        </a:ln>
      </xdr:spPr>
    </xdr:sp>
    <xdr:clientData/>
  </xdr:oneCellAnchor>
  <xdr:oneCellAnchor>
    <xdr:from>
      <xdr:col>0</xdr:col>
      <xdr:colOff>9481</xdr:colOff>
      <xdr:row>27</xdr:row>
      <xdr:rowOff>5815</xdr:rowOff>
    </xdr:from>
    <xdr:ext cx="5773420" cy="0"/>
    <xdr:sp macro="" textlink="">
      <xdr:nvSpPr>
        <xdr:cNvPr id="4" name="Shape 3">
          <a:extLst>
            <a:ext uri="{FF2B5EF4-FFF2-40B4-BE49-F238E27FC236}">
              <a16:creationId xmlns:a16="http://schemas.microsoft.com/office/drawing/2014/main" id="{2E087F31-3569-C74F-B8B6-708C5C8EAE8A}"/>
            </a:ext>
          </a:extLst>
        </xdr:cNvPr>
        <xdr:cNvSpPr/>
      </xdr:nvSpPr>
      <xdr:spPr>
        <a:xfrm>
          <a:off x="9481" y="5390615"/>
          <a:ext cx="5773420" cy="0"/>
        </a:xfrm>
        <a:custGeom>
          <a:avLst/>
          <a:gdLst/>
          <a:ahLst/>
          <a:cxnLst/>
          <a:rect l="0" t="0" r="0" b="0"/>
          <a:pathLst>
            <a:path w="5773420">
              <a:moveTo>
                <a:pt x="0" y="0"/>
              </a:moveTo>
              <a:lnTo>
                <a:pt x="5772912" y="0"/>
              </a:lnTo>
            </a:path>
          </a:pathLst>
        </a:custGeom>
        <a:ln w="6095">
          <a:solidFill>
            <a:srgbClr val="000000"/>
          </a:solidFill>
          <a:prstDash val="dash"/>
        </a:ln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80</xdr:row>
      <xdr:rowOff>76200</xdr:rowOff>
    </xdr:from>
    <xdr:to>
      <xdr:col>0</xdr:col>
      <xdr:colOff>1776095</xdr:colOff>
      <xdr:row>81</xdr:row>
      <xdr:rowOff>121285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Pennanteckning 1">
              <a:extLst>
                <a:ext uri="{FF2B5EF4-FFF2-40B4-BE49-F238E27FC236}">
                  <a16:creationId xmlns:a16="http://schemas.microsoft.com/office/drawing/2014/main" id="{CFA0D781-888C-9A48-8EB6-1C968C4B58E8}"/>
                </a:ext>
              </a:extLst>
            </xdr14:cNvPr>
            <xdr14:cNvContentPartPr/>
          </xdr14:nvContentPartPr>
          <xdr14:nvPr macro=""/>
          <xdr14:xfrm>
            <a:off x="228600" y="16510000"/>
            <a:ext cx="1547495" cy="248285"/>
          </xdr14:xfrm>
        </xdr:contentPart>
      </mc:Choice>
      <mc:Fallback xmlns="">
        <xdr:pic>
          <xdr:nvPicPr>
            <xdr:cNvPr id="2" name="Pennanteckning 1">
              <a:extLst>
                <a:ext uri="{FF2B5EF4-FFF2-40B4-BE49-F238E27FC236}">
                  <a16:creationId xmlns:a16="http://schemas.microsoft.com/office/drawing/2014/main" id="{CFA0D781-888C-9A48-8EB6-1C968C4B58E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219601" y="16501030"/>
              <a:ext cx="1565133" cy="265866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11-27T08:04:11.407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1 691 24575,'3'-2'0,"6"-8"0,3-10 0,21-23 0,10-14 0,-5 13 0,5-2 0,4-4 0,1 0-217,4-1 0,0 0 217,4 0 0,-2 2 0,-13 15 0,-2 1 0,34-27 0,-18 20 0,-58 63 0,-1 9 0,-50 49 0,13-5 434,3-10-434,-2 4 0,6-8 0,5-13 0,7-3 0,9-19 0,5-7 0,10-17 0,6-10 0,10-12 0,3-2 0,8-6 0,-3 1 0,-29 14 0,-16 18 0,-25 20 0,-2 21 0,19-9 0,11 8 0,18-16 0,20-3 0,26-12 0,8-12 0,10-5 0,4-2 0,22-6-522,-34 3 0,14-3 0,13-3 0,10-1 0,7-2 1,5 0-1,3-2 0,-1 1 0,-3 0 0,-5 1 0,-7 2 1,-11 1-1,-13 2 522,23-2 0,-19 3 0,-1 0 0,17-3 0,-9 0 0,19-2 0,16-4 0,9-1 0,2 0 0,-3 0 0,-9 2 0,-16 2 0,-20 4 0,-27 6 0,-33 5 0,-90 21 0,34-8 0,12-5 0,21-5 0,15-1 0,36-2 6784,5-5-6784,-68 12 0,-9 4 0,-24 4 0,-3 4 0,1 14 0,30 13 0,43-6 0,48 4 0,13-7 0,-3-14 0,10-4-1501,-6-6 0,9-3 1501,-10-2 0,11-1 0,0-1 0,-12-1 0,3-2 0,-5-1 0,-6-1 0,0 0 0,1 0 0</inkml:trace>
</inkml: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0"/>
  <sheetViews>
    <sheetView tabSelected="1" view="pageLayout" zoomScaleNormal="150" workbookViewId="0">
      <selection activeCell="A19" sqref="A19"/>
    </sheetView>
  </sheetViews>
  <sheetFormatPr baseColWidth="10" defaultColWidth="9" defaultRowHeight="13" x14ac:dyDescent="0.15"/>
  <cols>
    <col min="1" max="1" width="91.3984375" customWidth="1"/>
    <col min="2" max="2" width="6.19921875" customWidth="1"/>
    <col min="3" max="3" width="3.796875" customWidth="1"/>
  </cols>
  <sheetData>
    <row r="1" spans="1:3" ht="19" x14ac:dyDescent="0.15">
      <c r="A1" s="18" t="s">
        <v>160</v>
      </c>
      <c r="B1" s="17"/>
      <c r="C1" s="17"/>
    </row>
    <row r="2" spans="1:3" ht="47" customHeight="1" x14ac:dyDescent="0.15">
      <c r="A2" s="60" t="s">
        <v>173</v>
      </c>
      <c r="B2" s="117"/>
    </row>
    <row r="3" spans="1:3" ht="15.75" customHeight="1" x14ac:dyDescent="0.15">
      <c r="B3" s="117"/>
    </row>
    <row r="4" spans="1:3" ht="17" x14ac:dyDescent="0.15">
      <c r="A4" s="1" t="s">
        <v>117</v>
      </c>
      <c r="B4" s="117"/>
    </row>
    <row r="5" spans="1:3" ht="16" x14ac:dyDescent="0.15">
      <c r="A5" s="1"/>
      <c r="B5" s="21"/>
    </row>
    <row r="6" spans="1:3" ht="39" customHeight="1" x14ac:dyDescent="0.15">
      <c r="A6" s="9" t="s">
        <v>111</v>
      </c>
      <c r="B6" s="97" t="s">
        <v>112</v>
      </c>
    </row>
    <row r="7" spans="1:3" ht="20" customHeight="1" x14ac:dyDescent="0.15">
      <c r="A7" s="98" t="s">
        <v>113</v>
      </c>
      <c r="B7" s="2">
        <v>2</v>
      </c>
    </row>
    <row r="8" spans="1:3" ht="17.25" customHeight="1" x14ac:dyDescent="0.15">
      <c r="A8" s="98" t="s">
        <v>114</v>
      </c>
      <c r="B8" s="2">
        <v>4</v>
      </c>
    </row>
    <row r="9" spans="1:3" ht="17.25" customHeight="1" x14ac:dyDescent="0.15">
      <c r="A9" s="98" t="s">
        <v>115</v>
      </c>
      <c r="B9" s="2">
        <v>5</v>
      </c>
    </row>
    <row r="10" spans="1:3" ht="17.25" customHeight="1" x14ac:dyDescent="0.15">
      <c r="A10" s="98" t="s">
        <v>172</v>
      </c>
      <c r="B10" s="2">
        <v>7</v>
      </c>
    </row>
    <row r="11" spans="1:3" ht="15.75" customHeight="1" x14ac:dyDescent="0.15"/>
    <row r="12" spans="1:3" ht="16" x14ac:dyDescent="0.15">
      <c r="A12" s="118" t="s">
        <v>116</v>
      </c>
      <c r="B12" s="118"/>
      <c r="C12" s="14"/>
    </row>
    <row r="13" spans="1:3" ht="15.75" customHeight="1" x14ac:dyDescent="0.15">
      <c r="A13" s="22"/>
      <c r="B13" s="22"/>
      <c r="C13" s="22"/>
    </row>
    <row r="14" spans="1:3" ht="15" x14ac:dyDescent="0.15">
      <c r="A14" s="17" t="s">
        <v>110</v>
      </c>
      <c r="B14" s="11"/>
      <c r="C14" s="11"/>
    </row>
    <row r="15" spans="1:3" ht="34" x14ac:dyDescent="0.15">
      <c r="A15" s="1" t="s">
        <v>162</v>
      </c>
      <c r="B15" s="11"/>
      <c r="C15" s="11"/>
    </row>
    <row r="16" spans="1:3" ht="34" x14ac:dyDescent="0.15">
      <c r="A16" s="16" t="s">
        <v>176</v>
      </c>
      <c r="B16" s="14"/>
      <c r="C16" s="14"/>
    </row>
    <row r="17" spans="1:3" ht="14" customHeight="1" x14ac:dyDescent="0.15">
      <c r="A17" s="14"/>
      <c r="B17" s="14"/>
      <c r="C17" s="14"/>
    </row>
    <row r="18" spans="1:3" ht="14" customHeight="1" x14ac:dyDescent="0.15">
      <c r="A18" s="14"/>
      <c r="B18" s="14"/>
      <c r="C18" s="14"/>
    </row>
    <row r="19" spans="1:3" ht="22" customHeight="1" x14ac:dyDescent="0.15">
      <c r="A19" s="66"/>
      <c r="B19" s="11"/>
      <c r="C19" s="11"/>
    </row>
    <row r="20" spans="1:3" ht="16" x14ac:dyDescent="0.15">
      <c r="A20" s="61"/>
    </row>
    <row r="21" spans="1:3" ht="16" x14ac:dyDescent="0.15">
      <c r="A21" s="42" t="s">
        <v>161</v>
      </c>
    </row>
    <row r="22" spans="1:3" ht="16" x14ac:dyDescent="0.15">
      <c r="A22" s="99" t="s">
        <v>83</v>
      </c>
    </row>
    <row r="23" spans="1:3" ht="16" x14ac:dyDescent="0.15">
      <c r="A23" s="61"/>
    </row>
    <row r="24" spans="1:3" ht="16" x14ac:dyDescent="0.15">
      <c r="A24" s="61"/>
    </row>
    <row r="25" spans="1:3" ht="16" x14ac:dyDescent="0.15">
      <c r="A25" s="99" t="s">
        <v>84</v>
      </c>
    </row>
    <row r="26" spans="1:3" ht="16" x14ac:dyDescent="0.15">
      <c r="A26" s="61"/>
    </row>
    <row r="27" spans="1:3" ht="16" x14ac:dyDescent="0.15">
      <c r="A27" s="61" t="s">
        <v>86</v>
      </c>
    </row>
    <row r="28" spans="1:3" ht="16" x14ac:dyDescent="0.15">
      <c r="A28" s="99" t="s">
        <v>85</v>
      </c>
    </row>
    <row r="29" spans="1:3" ht="16" x14ac:dyDescent="0.15">
      <c r="A29" s="61"/>
    </row>
    <row r="30" spans="1:3" ht="16" x14ac:dyDescent="0.15">
      <c r="A30" s="61"/>
    </row>
  </sheetData>
  <mergeCells count="2">
    <mergeCell ref="B2:B4"/>
    <mergeCell ref="A12:B12"/>
  </mergeCells>
  <pageMargins left="0.7" right="0.7" top="0.75" bottom="0.75" header="0.3" footer="0.3"/>
  <pageSetup paperSize="9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9"/>
  <sheetViews>
    <sheetView view="pageLayout" topLeftCell="A6" zoomScaleNormal="100" workbookViewId="0">
      <selection activeCell="E22" sqref="E22"/>
    </sheetView>
  </sheetViews>
  <sheetFormatPr baseColWidth="10" defaultColWidth="9" defaultRowHeight="13" x14ac:dyDescent="0.15"/>
  <cols>
    <col min="1" max="1" width="24.19921875" customWidth="1"/>
    <col min="2" max="2" width="14" style="48" bestFit="1" customWidth="1"/>
    <col min="3" max="3" width="13.19921875" bestFit="1" customWidth="1"/>
    <col min="4" max="4" width="17.59765625" customWidth="1"/>
    <col min="5" max="5" width="14.19921875" customWidth="1"/>
    <col min="6" max="6" width="13.59765625" bestFit="1" customWidth="1"/>
  </cols>
  <sheetData>
    <row r="1" spans="1:6" ht="33" customHeight="1" x14ac:dyDescent="0.15">
      <c r="A1" s="124" t="s">
        <v>87</v>
      </c>
      <c r="B1" s="124"/>
      <c r="C1" s="62"/>
      <c r="D1" s="62"/>
      <c r="E1" s="62"/>
      <c r="F1" s="62"/>
    </row>
    <row r="2" spans="1:6" ht="36" customHeight="1" x14ac:dyDescent="0.15">
      <c r="A2" s="117" t="s">
        <v>88</v>
      </c>
      <c r="B2" s="117"/>
      <c r="C2" s="117"/>
      <c r="D2" s="63"/>
      <c r="E2" s="63"/>
      <c r="F2" s="63"/>
    </row>
    <row r="3" spans="1:6" ht="37" customHeight="1" x14ac:dyDescent="0.15">
      <c r="A3" s="118" t="s">
        <v>174</v>
      </c>
      <c r="B3" s="117"/>
      <c r="C3" s="117"/>
      <c r="D3" s="117"/>
      <c r="E3" s="117"/>
      <c r="F3" s="11"/>
    </row>
    <row r="4" spans="1:6" ht="16" customHeight="1" x14ac:dyDescent="0.15">
      <c r="A4" s="1"/>
      <c r="B4" s="1"/>
      <c r="C4" s="1"/>
      <c r="D4" s="16"/>
      <c r="E4" s="16"/>
      <c r="F4" s="16"/>
    </row>
    <row r="5" spans="1:6" ht="16" customHeight="1" x14ac:dyDescent="0.15">
      <c r="A5" s="123" t="s">
        <v>175</v>
      </c>
      <c r="B5" s="123"/>
      <c r="C5" s="123"/>
      <c r="D5" s="16"/>
      <c r="E5" s="16"/>
      <c r="F5" s="16"/>
    </row>
    <row r="6" spans="1:6" ht="19" customHeight="1" x14ac:dyDescent="0.15">
      <c r="A6" s="118" t="s">
        <v>109</v>
      </c>
      <c r="B6" s="118"/>
      <c r="C6" s="118"/>
      <c r="D6" s="118"/>
      <c r="E6" s="118"/>
      <c r="F6" s="16"/>
    </row>
    <row r="7" spans="1:6" ht="16" customHeight="1" x14ac:dyDescent="0.15">
      <c r="A7" s="1"/>
      <c r="B7" s="1"/>
      <c r="C7" s="1"/>
      <c r="D7" s="16"/>
      <c r="E7" s="16"/>
      <c r="F7" s="16"/>
    </row>
    <row r="8" spans="1:6" ht="17" x14ac:dyDescent="0.15">
      <c r="A8" s="122" t="s">
        <v>101</v>
      </c>
      <c r="B8" s="122"/>
      <c r="C8" s="122"/>
      <c r="D8" s="71"/>
      <c r="E8" s="71"/>
      <c r="F8" s="71"/>
    </row>
    <row r="9" spans="1:6" ht="18.75" customHeight="1" x14ac:dyDescent="0.15">
      <c r="A9" s="71"/>
      <c r="B9" s="72">
        <v>2023</v>
      </c>
      <c r="C9" s="72">
        <v>2022</v>
      </c>
      <c r="D9" s="72">
        <v>2021</v>
      </c>
      <c r="E9" s="72">
        <v>2020</v>
      </c>
    </row>
    <row r="10" spans="1:6" ht="20" customHeight="1" x14ac:dyDescent="0.15">
      <c r="A10" s="16" t="s">
        <v>89</v>
      </c>
      <c r="B10" s="73">
        <f>RR!C4/1000</f>
        <v>2650</v>
      </c>
      <c r="C10" s="73">
        <f>RR!D4/1000</f>
        <v>2250</v>
      </c>
      <c r="D10" s="73">
        <v>1100</v>
      </c>
      <c r="E10" s="73">
        <v>0</v>
      </c>
    </row>
    <row r="11" spans="1:6" ht="17.25" customHeight="1" x14ac:dyDescent="0.15">
      <c r="A11" s="16" t="s">
        <v>90</v>
      </c>
      <c r="B11" s="73">
        <f>RR!C25/1000</f>
        <v>2110</v>
      </c>
      <c r="C11" s="73">
        <f>RR!D25/1000</f>
        <v>1494</v>
      </c>
      <c r="D11" s="74">
        <v>150</v>
      </c>
      <c r="E11" s="74">
        <v>0</v>
      </c>
    </row>
    <row r="12" spans="1:6" ht="17.25" customHeight="1" x14ac:dyDescent="0.15">
      <c r="A12" s="16" t="s">
        <v>91</v>
      </c>
      <c r="B12" s="113">
        <f>('BR (EK)'!C16+(1-0.206)*'BR (EK)'!C21)/'BR (EK)'!C39</f>
        <v>0.38179917978568595</v>
      </c>
      <c r="C12" s="113">
        <f>('BR (EK)'!D16+(1-0.206)*'BR (EK)'!D21)/'BR (EK)'!D39</f>
        <v>0.41635281539558089</v>
      </c>
      <c r="D12" s="113">
        <v>0.3</v>
      </c>
      <c r="E12" s="113">
        <v>1</v>
      </c>
    </row>
    <row r="13" spans="1:6" ht="15.75" customHeight="1" x14ac:dyDescent="0.15">
      <c r="B13"/>
      <c r="D13" s="3"/>
      <c r="E13" s="3"/>
      <c r="F13" s="3"/>
    </row>
    <row r="14" spans="1:6" ht="17" x14ac:dyDescent="0.15">
      <c r="A14" s="122" t="s">
        <v>94</v>
      </c>
      <c r="B14" s="122"/>
      <c r="C14" s="122"/>
    </row>
    <row r="15" spans="1:6" ht="34" x14ac:dyDescent="0.15">
      <c r="A15" s="70"/>
      <c r="B15" s="93" t="s">
        <v>102</v>
      </c>
      <c r="C15" s="92" t="s">
        <v>95</v>
      </c>
      <c r="D15" s="95" t="s">
        <v>80</v>
      </c>
      <c r="E15" s="94" t="s">
        <v>96</v>
      </c>
      <c r="F15" s="1"/>
    </row>
    <row r="16" spans="1:6" ht="17" x14ac:dyDescent="0.15">
      <c r="A16" s="16" t="s">
        <v>97</v>
      </c>
      <c r="B16" s="64">
        <f>'BR (EK)'!C8</f>
        <v>25000</v>
      </c>
      <c r="C16" s="64">
        <f>'BR (EK)'!C12</f>
        <v>1011000</v>
      </c>
      <c r="D16" s="64">
        <f>RR!D36</f>
        <v>1166386</v>
      </c>
      <c r="E16" s="81">
        <f>B16+C16+D16</f>
        <v>2202386</v>
      </c>
      <c r="F16" s="67"/>
    </row>
    <row r="17" spans="1:6" ht="17" x14ac:dyDescent="0.15">
      <c r="A17" s="66" t="s">
        <v>163</v>
      </c>
      <c r="B17" s="110"/>
      <c r="C17" s="110"/>
      <c r="D17" s="64"/>
      <c r="E17" s="81"/>
      <c r="F17" s="68"/>
    </row>
    <row r="18" spans="1:6" ht="17" x14ac:dyDescent="0.15">
      <c r="A18" s="16" t="s">
        <v>98</v>
      </c>
      <c r="B18" s="110">
        <v>0</v>
      </c>
      <c r="C18" s="110">
        <v>0</v>
      </c>
      <c r="D18" s="64">
        <f>-D16</f>
        <v>-1166386</v>
      </c>
      <c r="E18" s="81">
        <f>B18+C18+D18</f>
        <v>-1166386</v>
      </c>
      <c r="F18" s="68"/>
    </row>
    <row r="19" spans="1:6" ht="17" customHeight="1" x14ac:dyDescent="0.15">
      <c r="A19" s="16" t="s">
        <v>80</v>
      </c>
      <c r="B19" s="110">
        <v>0</v>
      </c>
      <c r="C19" s="110">
        <v>0</v>
      </c>
      <c r="D19" s="64">
        <f>RR!C36</f>
        <v>1619760</v>
      </c>
      <c r="E19" s="81">
        <f>B19+C19+D19</f>
        <v>1619760</v>
      </c>
      <c r="F19" s="65"/>
    </row>
    <row r="20" spans="1:6" ht="34" x14ac:dyDescent="0.15">
      <c r="A20" s="80" t="s">
        <v>100</v>
      </c>
      <c r="B20" s="82">
        <f>SUM(B16:B19)</f>
        <v>25000</v>
      </c>
      <c r="C20" s="82">
        <f>SUM(C16:C19)</f>
        <v>1011000</v>
      </c>
      <c r="D20" s="82">
        <f>SUM(D16:D19)</f>
        <v>1619760</v>
      </c>
      <c r="E20" s="82">
        <f>SUM(E16:E19)</f>
        <v>2655760</v>
      </c>
      <c r="F20" s="69"/>
    </row>
    <row r="21" spans="1:6" ht="16" customHeight="1" x14ac:dyDescent="0.15">
      <c r="A21" s="15"/>
      <c r="B21" s="83"/>
      <c r="C21" s="83"/>
      <c r="D21" s="83"/>
      <c r="E21" s="83"/>
      <c r="F21" s="83"/>
    </row>
    <row r="22" spans="1:6" ht="18" x14ac:dyDescent="0.15">
      <c r="A22" s="96" t="s">
        <v>106</v>
      </c>
      <c r="B22" s="83"/>
      <c r="C22" s="83"/>
      <c r="D22" s="83"/>
      <c r="E22" s="83"/>
      <c r="F22" s="83"/>
    </row>
    <row r="23" spans="1:6" ht="17" x14ac:dyDescent="0.15">
      <c r="A23" s="96"/>
      <c r="B23" s="83"/>
      <c r="C23" s="83"/>
      <c r="D23" s="83"/>
      <c r="E23" s="83"/>
      <c r="F23" s="83"/>
    </row>
    <row r="24" spans="1:6" ht="16" customHeight="1" x14ac:dyDescent="0.15">
      <c r="A24" s="120" t="s">
        <v>107</v>
      </c>
      <c r="B24" s="120"/>
      <c r="C24" s="120"/>
      <c r="D24" s="16"/>
      <c r="E24" s="16"/>
      <c r="F24" s="16"/>
    </row>
    <row r="25" spans="1:6" ht="17" x14ac:dyDescent="0.15">
      <c r="A25" s="16" t="s">
        <v>104</v>
      </c>
      <c r="B25" s="79">
        <f>C20</f>
        <v>1011000</v>
      </c>
      <c r="C25" s="11"/>
      <c r="D25" s="11"/>
      <c r="E25" s="11"/>
      <c r="F25" s="11"/>
    </row>
    <row r="26" spans="1:6" ht="17" x14ac:dyDescent="0.15">
      <c r="A26" s="84" t="s">
        <v>105</v>
      </c>
      <c r="B26" s="85">
        <f>D19</f>
        <v>1619760</v>
      </c>
      <c r="D26" s="63"/>
      <c r="E26" s="63"/>
      <c r="F26" s="63"/>
    </row>
    <row r="27" spans="1:6" ht="17" x14ac:dyDescent="0.15">
      <c r="A27" s="86" t="s">
        <v>96</v>
      </c>
      <c r="B27" s="87">
        <f>B25+B26</f>
        <v>2630760</v>
      </c>
      <c r="C27" s="63"/>
      <c r="D27" s="63"/>
      <c r="E27" s="63"/>
      <c r="F27" s="63"/>
    </row>
    <row r="28" spans="1:6" x14ac:dyDescent="0.15">
      <c r="A28" s="78"/>
      <c r="B28" s="78"/>
      <c r="C28" s="63"/>
      <c r="D28" s="63"/>
      <c r="E28" s="63"/>
      <c r="F28" s="63"/>
    </row>
    <row r="29" spans="1:6" ht="16" x14ac:dyDescent="0.15">
      <c r="A29" s="120" t="s">
        <v>103</v>
      </c>
      <c r="B29" s="120"/>
      <c r="C29" s="120"/>
      <c r="D29" s="120"/>
      <c r="E29" s="120"/>
      <c r="F29" s="120"/>
    </row>
    <row r="30" spans="1:6" ht="16" x14ac:dyDescent="0.15">
      <c r="A30" s="16"/>
      <c r="B30" s="16"/>
      <c r="C30" s="16"/>
      <c r="D30" s="16"/>
      <c r="E30" s="16"/>
      <c r="F30" s="16"/>
    </row>
    <row r="31" spans="1:6" ht="16" customHeight="1" x14ac:dyDescent="0.15">
      <c r="A31" s="16" t="s">
        <v>92</v>
      </c>
      <c r="B31" s="88">
        <v>285000</v>
      </c>
      <c r="C31" s="16"/>
      <c r="E31" s="73"/>
      <c r="F31" s="73"/>
    </row>
    <row r="32" spans="1:6" ht="16" customHeight="1" x14ac:dyDescent="0.15">
      <c r="A32" s="90" t="s">
        <v>93</v>
      </c>
      <c r="B32" s="91">
        <f>B27-B31</f>
        <v>2345760</v>
      </c>
      <c r="C32" s="16"/>
      <c r="E32" s="73"/>
      <c r="F32" s="73"/>
    </row>
    <row r="33" spans="1:6" ht="16" customHeight="1" x14ac:dyDescent="0.15">
      <c r="A33" s="15" t="s">
        <v>96</v>
      </c>
      <c r="B33" s="89">
        <f>B31+B32</f>
        <v>2630760</v>
      </c>
      <c r="C33" s="16"/>
      <c r="E33" s="11"/>
      <c r="F33" s="11"/>
    </row>
    <row r="34" spans="1:6" ht="16" customHeight="1" x14ac:dyDescent="0.15">
      <c r="B34"/>
    </row>
    <row r="35" spans="1:6" x14ac:dyDescent="0.15">
      <c r="B35"/>
    </row>
    <row r="36" spans="1:6" ht="16" customHeight="1" x14ac:dyDescent="0.15">
      <c r="A36" s="118" t="s">
        <v>164</v>
      </c>
      <c r="B36" s="118"/>
      <c r="C36" s="118"/>
      <c r="D36" s="118"/>
      <c r="E36" s="118"/>
      <c r="F36" s="118"/>
    </row>
    <row r="37" spans="1:6" ht="16" customHeight="1" x14ac:dyDescent="0.15">
      <c r="A37" s="118"/>
      <c r="B37" s="118"/>
      <c r="C37" s="118"/>
      <c r="D37" s="118"/>
      <c r="E37" s="118"/>
      <c r="F37" s="118"/>
    </row>
    <row r="38" spans="1:6" ht="13" customHeight="1" x14ac:dyDescent="0.15">
      <c r="B38"/>
    </row>
    <row r="39" spans="1:6" x14ac:dyDescent="0.15">
      <c r="B39"/>
    </row>
    <row r="40" spans="1:6" ht="16" x14ac:dyDescent="0.15">
      <c r="A40" s="121" t="s">
        <v>108</v>
      </c>
      <c r="B40" s="121"/>
      <c r="C40" s="121"/>
      <c r="D40" s="121"/>
      <c r="E40" s="121"/>
      <c r="F40" s="121"/>
    </row>
    <row r="41" spans="1:6" ht="10" customHeight="1" x14ac:dyDescent="0.15">
      <c r="B41"/>
    </row>
    <row r="42" spans="1:6" ht="17" customHeight="1" x14ac:dyDescent="0.15">
      <c r="A42" s="119" t="s">
        <v>165</v>
      </c>
      <c r="B42" s="119"/>
      <c r="C42" s="119"/>
      <c r="D42" s="119"/>
      <c r="E42" s="119"/>
      <c r="F42" s="119"/>
    </row>
    <row r="43" spans="1:6" ht="17" customHeight="1" x14ac:dyDescent="0.15">
      <c r="A43" s="119"/>
      <c r="B43" s="119"/>
      <c r="C43" s="119"/>
      <c r="D43" s="119"/>
      <c r="E43" s="119"/>
      <c r="F43" s="119"/>
    </row>
    <row r="44" spans="1:6" ht="17" customHeight="1" x14ac:dyDescent="0.15">
      <c r="A44" s="119"/>
      <c r="B44" s="119"/>
      <c r="C44" s="119"/>
      <c r="D44" s="119"/>
      <c r="E44" s="119"/>
      <c r="F44" s="119"/>
    </row>
    <row r="45" spans="1:6" ht="17" customHeight="1" x14ac:dyDescent="0.15">
      <c r="A45" s="119"/>
      <c r="B45" s="119"/>
      <c r="C45" s="119"/>
      <c r="D45" s="119"/>
      <c r="E45" s="119"/>
      <c r="F45" s="119"/>
    </row>
    <row r="46" spans="1:6" x14ac:dyDescent="0.15">
      <c r="B46"/>
    </row>
    <row r="47" spans="1:6" x14ac:dyDescent="0.15">
      <c r="B47"/>
    </row>
    <row r="48" spans="1:6" x14ac:dyDescent="0.15">
      <c r="B48"/>
    </row>
    <row r="49" spans="2:2" x14ac:dyDescent="0.15">
      <c r="B49"/>
    </row>
  </sheetData>
  <mergeCells count="12">
    <mergeCell ref="A1:B1"/>
    <mergeCell ref="A2:C2"/>
    <mergeCell ref="A42:F45"/>
    <mergeCell ref="A29:F29"/>
    <mergeCell ref="A24:C24"/>
    <mergeCell ref="A40:F40"/>
    <mergeCell ref="A3:E3"/>
    <mergeCell ref="A14:C14"/>
    <mergeCell ref="A8:C8"/>
    <mergeCell ref="A6:E6"/>
    <mergeCell ref="A36:F37"/>
    <mergeCell ref="A5:C5"/>
  </mergeCells>
  <pageMargins left="0.7" right="0.76388888888888884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0"/>
  <sheetViews>
    <sheetView view="pageLayout" topLeftCell="A7" zoomScaleNormal="68" workbookViewId="0">
      <selection activeCell="C12" sqref="C12"/>
    </sheetView>
  </sheetViews>
  <sheetFormatPr baseColWidth="10" defaultColWidth="9" defaultRowHeight="13" x14ac:dyDescent="0.15"/>
  <cols>
    <col min="1" max="1" width="52.19921875" customWidth="1"/>
    <col min="2" max="2" width="5.796875" style="27" bestFit="1" customWidth="1"/>
    <col min="3" max="3" width="15.796875" bestFit="1" customWidth="1"/>
    <col min="4" max="4" width="15.796875" customWidth="1"/>
    <col min="5" max="5" width="8.59765625" customWidth="1"/>
  </cols>
  <sheetData>
    <row r="1" spans="1:4" ht="40.5" customHeight="1" x14ac:dyDescent="0.15">
      <c r="A1" s="20" t="s">
        <v>0</v>
      </c>
      <c r="B1" s="23" t="s">
        <v>1</v>
      </c>
      <c r="C1" s="47" t="s">
        <v>170</v>
      </c>
      <c r="D1" s="47" t="s">
        <v>171</v>
      </c>
    </row>
    <row r="2" spans="1:4" ht="19.25" customHeight="1" x14ac:dyDescent="0.15">
      <c r="A2" s="3"/>
      <c r="B2" s="24">
        <v>1</v>
      </c>
      <c r="C2" s="3"/>
      <c r="D2" s="3"/>
    </row>
    <row r="3" spans="1:4" ht="17" x14ac:dyDescent="0.15">
      <c r="A3" s="4" t="s">
        <v>2</v>
      </c>
      <c r="B3" s="25"/>
      <c r="C3" s="3"/>
      <c r="D3" s="3"/>
    </row>
    <row r="4" spans="1:4" ht="17.25" customHeight="1" x14ac:dyDescent="0.15">
      <c r="A4" s="1" t="s">
        <v>77</v>
      </c>
      <c r="B4" s="25"/>
      <c r="C4" s="31">
        <v>2650000</v>
      </c>
      <c r="D4" s="31">
        <v>2250000</v>
      </c>
    </row>
    <row r="5" spans="1:4" ht="17.25" customHeight="1" x14ac:dyDescent="0.15">
      <c r="A5" s="1" t="s">
        <v>74</v>
      </c>
      <c r="B5" s="25"/>
      <c r="C5" s="31">
        <v>700000</v>
      </c>
      <c r="D5" s="31">
        <v>1125000</v>
      </c>
    </row>
    <row r="6" spans="1:4" ht="17.25" customHeight="1" x14ac:dyDescent="0.15">
      <c r="A6" s="1" t="s">
        <v>75</v>
      </c>
      <c r="B6" s="25"/>
      <c r="C6" s="31">
        <v>377000</v>
      </c>
      <c r="D6" s="31">
        <v>1000000</v>
      </c>
    </row>
    <row r="7" spans="1:4" ht="17.25" customHeight="1" x14ac:dyDescent="0.15">
      <c r="A7" s="4" t="s">
        <v>3</v>
      </c>
      <c r="B7" s="25"/>
      <c r="C7" s="44">
        <f>SUM(C4:C6)</f>
        <v>3727000</v>
      </c>
      <c r="D7" s="44">
        <f>SUM(D4:D6)</f>
        <v>4375000</v>
      </c>
    </row>
    <row r="8" spans="1:4" ht="11" customHeight="1" x14ac:dyDescent="0.15"/>
    <row r="9" spans="1:4" ht="17" x14ac:dyDescent="0.15">
      <c r="A9" s="4" t="s">
        <v>4</v>
      </c>
      <c r="B9" s="25"/>
      <c r="C9" s="58"/>
      <c r="D9" s="58"/>
    </row>
    <row r="10" spans="1:4" ht="20" customHeight="1" x14ac:dyDescent="0.15">
      <c r="A10" s="1" t="s">
        <v>45</v>
      </c>
      <c r="B10" s="25"/>
      <c r="C10" s="31">
        <v>-1235000</v>
      </c>
      <c r="D10" s="31">
        <v>-1167000</v>
      </c>
    </row>
    <row r="11" spans="1:4" ht="17.25" customHeight="1" x14ac:dyDescent="0.15">
      <c r="A11" s="1" t="s">
        <v>28</v>
      </c>
      <c r="B11"/>
      <c r="C11" s="31">
        <v>-308000</v>
      </c>
      <c r="D11" s="31">
        <v>-1081000</v>
      </c>
    </row>
    <row r="12" spans="1:4" ht="17.25" customHeight="1" x14ac:dyDescent="0.15">
      <c r="A12" s="1" t="s">
        <v>5</v>
      </c>
      <c r="B12" s="25"/>
      <c r="C12" s="31">
        <v>-499000</v>
      </c>
      <c r="D12" s="31">
        <v>-730000</v>
      </c>
    </row>
    <row r="13" spans="1:4" ht="17.25" customHeight="1" x14ac:dyDescent="0.15">
      <c r="A13" s="1" t="s">
        <v>6</v>
      </c>
      <c r="B13" s="24">
        <v>2</v>
      </c>
      <c r="C13" s="31">
        <v>-650000</v>
      </c>
      <c r="D13" s="31">
        <v>-653000</v>
      </c>
    </row>
    <row r="14" spans="1:4" ht="17" x14ac:dyDescent="0.15">
      <c r="A14" s="1" t="s">
        <v>30</v>
      </c>
      <c r="B14" s="24"/>
      <c r="C14" s="31">
        <v>-205000</v>
      </c>
      <c r="D14" s="31">
        <v>-170000</v>
      </c>
    </row>
    <row r="15" spans="1:4" ht="20" customHeight="1" x14ac:dyDescent="0.15">
      <c r="A15" s="4" t="s">
        <v>7</v>
      </c>
      <c r="B15" s="25"/>
      <c r="C15" s="44">
        <f>SUM(C10:C14)</f>
        <v>-2897000</v>
      </c>
      <c r="D15" s="44">
        <f>SUM(D10:D14)</f>
        <v>-3801000</v>
      </c>
    </row>
    <row r="16" spans="1:4" ht="11" customHeight="1" x14ac:dyDescent="0.15">
      <c r="A16" s="4"/>
      <c r="B16" s="25"/>
      <c r="C16" s="31"/>
      <c r="D16" s="31"/>
    </row>
    <row r="17" spans="1:6" ht="17" x14ac:dyDescent="0.15">
      <c r="A17" s="45" t="s">
        <v>8</v>
      </c>
      <c r="B17" s="26"/>
      <c r="C17" s="44">
        <f>C7+C15</f>
        <v>830000</v>
      </c>
      <c r="D17" s="44">
        <f>D7+D15</f>
        <v>574000</v>
      </c>
    </row>
    <row r="18" spans="1:6" ht="11" customHeight="1" x14ac:dyDescent="0.15">
      <c r="A18" s="13"/>
      <c r="B18" s="26"/>
      <c r="C18" s="31"/>
      <c r="D18" s="31"/>
    </row>
    <row r="19" spans="1:6" ht="20" customHeight="1" x14ac:dyDescent="0.15">
      <c r="A19" s="15" t="s">
        <v>9</v>
      </c>
      <c r="B19" s="25"/>
      <c r="C19" s="58"/>
      <c r="D19" s="58"/>
      <c r="F19" s="36"/>
    </row>
    <row r="20" spans="1:6" ht="20" customHeight="1" x14ac:dyDescent="0.15">
      <c r="A20" s="16" t="s">
        <v>32</v>
      </c>
      <c r="C20" s="31">
        <v>1543000</v>
      </c>
      <c r="D20" s="31">
        <v>1103000</v>
      </c>
    </row>
    <row r="21" spans="1:6" ht="17.25" customHeight="1" x14ac:dyDescent="0.15">
      <c r="A21" s="16" t="s">
        <v>31</v>
      </c>
      <c r="B21" s="25"/>
      <c r="C21" s="31">
        <v>12000</v>
      </c>
      <c r="D21" s="31">
        <v>7000</v>
      </c>
      <c r="F21" s="36"/>
    </row>
    <row r="22" spans="1:6" ht="17.25" customHeight="1" x14ac:dyDescent="0.15">
      <c r="A22" s="16" t="s">
        <v>10</v>
      </c>
      <c r="B22" s="25"/>
      <c r="C22" s="31">
        <v>-275000</v>
      </c>
      <c r="D22" s="31">
        <v>-190000</v>
      </c>
      <c r="F22" s="36"/>
    </row>
    <row r="23" spans="1:6" ht="17.25" customHeight="1" x14ac:dyDescent="0.15">
      <c r="A23" s="15" t="s">
        <v>11</v>
      </c>
      <c r="B23" s="25"/>
      <c r="C23" s="44">
        <f>SUM(C20:C22)</f>
        <v>1280000</v>
      </c>
      <c r="D23" s="44">
        <f>SUM(D20:D22)</f>
        <v>920000</v>
      </c>
      <c r="F23" s="36"/>
    </row>
    <row r="24" spans="1:6" ht="11" customHeight="1" x14ac:dyDescent="0.15">
      <c r="A24" s="15"/>
      <c r="B24" s="25"/>
      <c r="C24" s="31"/>
      <c r="D24" s="31"/>
      <c r="F24" s="36"/>
    </row>
    <row r="25" spans="1:6" ht="20" customHeight="1" x14ac:dyDescent="0.15">
      <c r="A25" s="5" t="s">
        <v>12</v>
      </c>
      <c r="B25" s="25"/>
      <c r="C25" s="44">
        <f>C17+C23</f>
        <v>2110000</v>
      </c>
      <c r="D25" s="44">
        <f>D17+D23</f>
        <v>1494000</v>
      </c>
    </row>
    <row r="26" spans="1:6" ht="11" customHeight="1" x14ac:dyDescent="0.15">
      <c r="A26" s="15"/>
      <c r="B26" s="25"/>
      <c r="C26" s="31"/>
      <c r="D26" s="31"/>
    </row>
    <row r="27" spans="1:6" ht="20" customHeight="1" x14ac:dyDescent="0.15">
      <c r="A27" s="15" t="s">
        <v>78</v>
      </c>
      <c r="B27" s="25"/>
      <c r="C27" s="31"/>
      <c r="D27" s="31"/>
    </row>
    <row r="28" spans="1:6" ht="20" customHeight="1" x14ac:dyDescent="0.15">
      <c r="A28" s="15" t="s">
        <v>76</v>
      </c>
      <c r="B28" s="25"/>
      <c r="C28" s="31">
        <v>-70000</v>
      </c>
      <c r="D28" s="31">
        <v>-25000</v>
      </c>
    </row>
    <row r="29" spans="1:6" ht="20" customHeight="1" x14ac:dyDescent="0.15">
      <c r="A29" s="15" t="s">
        <v>29</v>
      </c>
      <c r="B29" s="25"/>
      <c r="C29" s="44">
        <f>SUM(C28:C28)</f>
        <v>-70000</v>
      </c>
      <c r="D29" s="44">
        <f>SUM(D28:D28)</f>
        <v>-25000</v>
      </c>
    </row>
    <row r="30" spans="1:6" ht="11" customHeight="1" x14ac:dyDescent="0.15">
      <c r="A30" s="15"/>
      <c r="B30" s="25"/>
      <c r="C30" s="44"/>
      <c r="D30" s="44"/>
    </row>
    <row r="31" spans="1:6" ht="17" x14ac:dyDescent="0.15">
      <c r="A31" s="46" t="s">
        <v>13</v>
      </c>
      <c r="B31" s="6"/>
      <c r="C31" s="44">
        <f>C25+C29</f>
        <v>2040000</v>
      </c>
      <c r="D31" s="44">
        <f>D25+D29</f>
        <v>1469000</v>
      </c>
    </row>
    <row r="32" spans="1:6" ht="11" customHeight="1" x14ac:dyDescent="0.15">
      <c r="A32" s="5"/>
      <c r="B32" s="26"/>
      <c r="C32" s="31"/>
      <c r="D32" s="31"/>
    </row>
    <row r="33" spans="1:4" ht="20" customHeight="1" x14ac:dyDescent="0.15">
      <c r="A33" s="4" t="s">
        <v>14</v>
      </c>
      <c r="B33" s="25"/>
      <c r="C33" s="58"/>
      <c r="D33" s="58"/>
    </row>
    <row r="34" spans="1:4" ht="17.25" customHeight="1" x14ac:dyDescent="0.15">
      <c r="A34" s="1" t="s">
        <v>15</v>
      </c>
      <c r="B34" s="25"/>
      <c r="C34" s="31">
        <f>C31*-0.206</f>
        <v>-420240</v>
      </c>
      <c r="D34" s="31">
        <f>D31*-0.206</f>
        <v>-302614</v>
      </c>
    </row>
    <row r="35" spans="1:4" ht="11" customHeight="1" x14ac:dyDescent="0.15"/>
    <row r="36" spans="1:4" ht="17" x14ac:dyDescent="0.15">
      <c r="A36" s="5" t="s">
        <v>16</v>
      </c>
      <c r="B36" s="25"/>
      <c r="C36" s="44">
        <f>C31+C34</f>
        <v>1619760</v>
      </c>
      <c r="D36" s="44">
        <f>D31+D34</f>
        <v>1166386</v>
      </c>
    </row>
    <row r="45" spans="1:4" x14ac:dyDescent="0.15">
      <c r="A45" s="36"/>
    </row>
    <row r="48" spans="1:4" x14ac:dyDescent="0.15">
      <c r="A48" s="37"/>
    </row>
    <row r="50" spans="1:1" x14ac:dyDescent="0.15">
      <c r="A50" s="37"/>
    </row>
  </sheetData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20"/>
  <sheetViews>
    <sheetView view="pageLayout" topLeftCell="A9" zoomScaleNormal="150" workbookViewId="0">
      <selection activeCell="C37" sqref="C37"/>
    </sheetView>
  </sheetViews>
  <sheetFormatPr baseColWidth="10" defaultColWidth="9" defaultRowHeight="13" x14ac:dyDescent="0.15"/>
  <cols>
    <col min="1" max="1" width="52.19921875" customWidth="1"/>
    <col min="2" max="2" width="5.796875" style="29" bestFit="1" customWidth="1"/>
    <col min="3" max="4" width="15.796875" customWidth="1"/>
  </cols>
  <sheetData>
    <row r="1" spans="1:4" ht="19" x14ac:dyDescent="0.15">
      <c r="A1" s="18" t="s">
        <v>17</v>
      </c>
      <c r="B1" s="23" t="s">
        <v>1</v>
      </c>
      <c r="C1" s="19">
        <v>45291</v>
      </c>
      <c r="D1" s="8">
        <v>44926</v>
      </c>
    </row>
    <row r="2" spans="1:4" ht="16" x14ac:dyDescent="0.15">
      <c r="A2" s="3"/>
      <c r="B2" s="28">
        <v>1</v>
      </c>
      <c r="C2" s="21"/>
      <c r="D2" s="21"/>
    </row>
    <row r="3" spans="1:4" ht="19" x14ac:dyDescent="0.15">
      <c r="A3" s="7" t="s">
        <v>18</v>
      </c>
      <c r="B3" s="26"/>
      <c r="C3" s="21"/>
      <c r="D3" s="21"/>
    </row>
    <row r="4" spans="1:4" ht="15" customHeight="1" x14ac:dyDescent="0.15">
      <c r="A4" s="7"/>
      <c r="B4" s="26"/>
      <c r="C4" s="21"/>
      <c r="D4" s="21"/>
    </row>
    <row r="5" spans="1:4" ht="17" x14ac:dyDescent="0.15">
      <c r="A5" s="9" t="s">
        <v>19</v>
      </c>
      <c r="B5" s="26"/>
      <c r="C5" s="21"/>
      <c r="D5" s="21"/>
    </row>
    <row r="6" spans="1:4" ht="11" customHeight="1" x14ac:dyDescent="0.15">
      <c r="A6" s="9"/>
      <c r="B6" s="26"/>
      <c r="C6" s="21"/>
      <c r="D6" s="21"/>
    </row>
    <row r="7" spans="1:4" ht="17" x14ac:dyDescent="0.15">
      <c r="A7" s="9" t="s">
        <v>33</v>
      </c>
      <c r="B7" s="26"/>
      <c r="C7" s="65"/>
      <c r="D7" s="65"/>
    </row>
    <row r="8" spans="1:4" ht="16" x14ac:dyDescent="0.15">
      <c r="A8" s="41" t="s">
        <v>41</v>
      </c>
      <c r="B8" s="29">
        <v>3</v>
      </c>
      <c r="C8" s="49">
        <v>1620000</v>
      </c>
      <c r="D8" s="49">
        <v>1450000</v>
      </c>
    </row>
    <row r="9" spans="1:4" ht="16" x14ac:dyDescent="0.15">
      <c r="A9" s="41" t="s">
        <v>42</v>
      </c>
      <c r="B9" s="29">
        <v>4</v>
      </c>
      <c r="C9" s="49">
        <v>860000</v>
      </c>
      <c r="D9" s="49">
        <v>260000</v>
      </c>
    </row>
    <row r="10" spans="1:4" ht="16" x14ac:dyDescent="0.15">
      <c r="A10" s="41" t="s">
        <v>43</v>
      </c>
      <c r="B10" s="29">
        <v>5</v>
      </c>
      <c r="C10" s="49">
        <v>240000</v>
      </c>
      <c r="D10" s="49">
        <v>100000</v>
      </c>
    </row>
    <row r="11" spans="1:4" ht="17" x14ac:dyDescent="0.15">
      <c r="A11" s="46" t="s">
        <v>44</v>
      </c>
      <c r="B11" s="26"/>
      <c r="C11" s="44">
        <f>SUM(C8:C10)</f>
        <v>2720000</v>
      </c>
      <c r="D11" s="44">
        <f>SUM(D8:D10)</f>
        <v>1810000</v>
      </c>
    </row>
    <row r="12" spans="1:4" ht="16" x14ac:dyDescent="0.15">
      <c r="A12" s="9"/>
      <c r="B12" s="26"/>
      <c r="C12" s="115"/>
      <c r="D12" s="115"/>
    </row>
    <row r="13" spans="1:4" ht="17" x14ac:dyDescent="0.15">
      <c r="A13" s="46" t="s">
        <v>34</v>
      </c>
      <c r="B13" s="26"/>
      <c r="C13" s="116"/>
      <c r="D13" s="116"/>
    </row>
    <row r="14" spans="1:4" ht="16" x14ac:dyDescent="0.15">
      <c r="A14" s="41" t="s">
        <v>52</v>
      </c>
      <c r="B14" s="26"/>
      <c r="C14" s="49">
        <v>2000000</v>
      </c>
      <c r="D14" s="49">
        <v>2250000</v>
      </c>
    </row>
    <row r="15" spans="1:4" ht="17" x14ac:dyDescent="0.15">
      <c r="A15" s="5" t="s">
        <v>79</v>
      </c>
      <c r="B15" s="26"/>
      <c r="C15" s="44">
        <f>C14</f>
        <v>2000000</v>
      </c>
      <c r="D15" s="44">
        <f>D14</f>
        <v>2250000</v>
      </c>
    </row>
    <row r="16" spans="1:4" ht="16" x14ac:dyDescent="0.15">
      <c r="A16" s="10"/>
      <c r="B16" s="26"/>
      <c r="C16" s="49"/>
      <c r="D16" s="49"/>
    </row>
    <row r="17" spans="1:4" ht="17" x14ac:dyDescent="0.15">
      <c r="A17" s="4" t="s">
        <v>20</v>
      </c>
      <c r="B17" s="26"/>
      <c r="C17" s="44">
        <f>C15+C11</f>
        <v>4720000</v>
      </c>
      <c r="D17" s="44">
        <f>D15+D11</f>
        <v>4060000</v>
      </c>
    </row>
    <row r="18" spans="1:4" ht="16" x14ac:dyDescent="0.15">
      <c r="A18" s="4"/>
      <c r="B18" s="26"/>
      <c r="C18" s="49"/>
      <c r="D18" s="49"/>
    </row>
    <row r="19" spans="1:4" ht="17" x14ac:dyDescent="0.15">
      <c r="A19" s="46" t="s">
        <v>21</v>
      </c>
      <c r="B19" s="26"/>
      <c r="C19" s="116"/>
      <c r="D19" s="116"/>
    </row>
    <row r="20" spans="1:4" ht="16" x14ac:dyDescent="0.15">
      <c r="A20" s="4"/>
      <c r="B20" s="26"/>
      <c r="C20" s="114"/>
      <c r="D20" s="114"/>
    </row>
    <row r="21" spans="1:4" ht="17" x14ac:dyDescent="0.15">
      <c r="A21" s="5" t="s">
        <v>37</v>
      </c>
      <c r="B21" s="26"/>
      <c r="C21" s="114"/>
      <c r="D21" s="114"/>
    </row>
    <row r="22" spans="1:4" ht="17" x14ac:dyDescent="0.15">
      <c r="A22" s="1" t="s">
        <v>45</v>
      </c>
      <c r="B22" s="26"/>
      <c r="C22" s="49">
        <v>510000</v>
      </c>
      <c r="D22" s="49">
        <v>350000</v>
      </c>
    </row>
    <row r="23" spans="1:4" ht="17" x14ac:dyDescent="0.15">
      <c r="A23" s="1" t="s">
        <v>46</v>
      </c>
      <c r="B23" s="26"/>
      <c r="C23" s="49">
        <v>240000</v>
      </c>
      <c r="D23" s="49">
        <v>150000</v>
      </c>
    </row>
    <row r="24" spans="1:4" ht="17" x14ac:dyDescent="0.15">
      <c r="A24" s="1" t="s">
        <v>47</v>
      </c>
      <c r="B24" s="26"/>
      <c r="C24" s="49">
        <v>750000</v>
      </c>
      <c r="D24" s="49">
        <v>300000</v>
      </c>
    </row>
    <row r="25" spans="1:4" ht="17" x14ac:dyDescent="0.15">
      <c r="A25" s="46" t="s">
        <v>48</v>
      </c>
      <c r="B25" s="26"/>
      <c r="C25" s="44">
        <f>SUM(C22:C24)</f>
        <v>1500000</v>
      </c>
      <c r="D25" s="44">
        <f>SUM(D22:D24)</f>
        <v>800000</v>
      </c>
    </row>
    <row r="26" spans="1:4" ht="16" x14ac:dyDescent="0.15">
      <c r="A26" s="4"/>
      <c r="B26" s="26"/>
      <c r="C26" s="114"/>
      <c r="D26" s="114"/>
    </row>
    <row r="27" spans="1:4" ht="16" x14ac:dyDescent="0.15">
      <c r="A27" s="57" t="s">
        <v>35</v>
      </c>
      <c r="B27" s="26"/>
      <c r="C27" s="49"/>
      <c r="D27" s="49"/>
    </row>
    <row r="28" spans="1:4" ht="16" x14ac:dyDescent="0.15">
      <c r="A28" s="41" t="s">
        <v>49</v>
      </c>
      <c r="B28" s="26"/>
      <c r="C28" s="49">
        <f>833240+345760</f>
        <v>1179000</v>
      </c>
      <c r="D28" s="49">
        <f>474614+67386</f>
        <v>542000</v>
      </c>
    </row>
    <row r="29" spans="1:4" ht="16" x14ac:dyDescent="0.15">
      <c r="A29" s="41" t="s">
        <v>38</v>
      </c>
      <c r="B29" s="26"/>
      <c r="C29" s="49">
        <v>20000</v>
      </c>
      <c r="D29" s="49">
        <v>15000</v>
      </c>
    </row>
    <row r="30" spans="1:4" ht="16" x14ac:dyDescent="0.15">
      <c r="A30" s="41" t="s">
        <v>39</v>
      </c>
      <c r="B30" s="26"/>
      <c r="C30" s="49">
        <v>30000</v>
      </c>
      <c r="D30" s="49">
        <v>25000</v>
      </c>
    </row>
    <row r="31" spans="1:4" ht="17" x14ac:dyDescent="0.15">
      <c r="A31" s="13" t="s">
        <v>50</v>
      </c>
      <c r="B31" s="50"/>
      <c r="C31" s="44">
        <f>SUM(C27:C30)</f>
        <v>1229000</v>
      </c>
      <c r="D31" s="44">
        <f>SUM(D27:D30)</f>
        <v>582000</v>
      </c>
    </row>
    <row r="32" spans="1:4" ht="16" x14ac:dyDescent="0.15">
      <c r="A32" s="12"/>
      <c r="B32" s="26"/>
      <c r="C32" s="49"/>
      <c r="D32" s="49"/>
    </row>
    <row r="33" spans="1:4" ht="16" x14ac:dyDescent="0.15">
      <c r="A33" s="55" t="s">
        <v>36</v>
      </c>
      <c r="B33" s="26"/>
      <c r="C33" s="49"/>
      <c r="D33" s="49"/>
    </row>
    <row r="34" spans="1:4" ht="16" x14ac:dyDescent="0.15">
      <c r="A34" s="56" t="s">
        <v>40</v>
      </c>
      <c r="B34" s="26"/>
      <c r="C34" s="49">
        <v>110000</v>
      </c>
      <c r="D34" s="49">
        <v>170000</v>
      </c>
    </row>
    <row r="35" spans="1:4" ht="16" x14ac:dyDescent="0.15">
      <c r="A35" s="55" t="s">
        <v>51</v>
      </c>
      <c r="B35" s="26"/>
      <c r="C35" s="44">
        <f>C34</f>
        <v>110000</v>
      </c>
      <c r="D35" s="44">
        <f>D34</f>
        <v>170000</v>
      </c>
    </row>
    <row r="36" spans="1:4" ht="16" x14ac:dyDescent="0.15">
      <c r="A36" s="55"/>
      <c r="B36" s="26"/>
      <c r="C36" s="44"/>
      <c r="D36" s="44"/>
    </row>
    <row r="37" spans="1:4" ht="17" x14ac:dyDescent="0.15">
      <c r="A37" s="15" t="s">
        <v>22</v>
      </c>
      <c r="B37" s="26"/>
      <c r="C37" s="44">
        <f>C35+C31+C25</f>
        <v>2839000</v>
      </c>
      <c r="D37" s="44">
        <f>D35+D31+D25</f>
        <v>1552000</v>
      </c>
    </row>
    <row r="38" spans="1:4" ht="16" x14ac:dyDescent="0.15">
      <c r="A38" s="15"/>
      <c r="B38" s="26"/>
      <c r="C38" s="44"/>
      <c r="D38" s="44"/>
    </row>
    <row r="39" spans="1:4" ht="19" x14ac:dyDescent="0.15">
      <c r="A39" s="7" t="s">
        <v>23</v>
      </c>
      <c r="B39" s="26"/>
      <c r="C39" s="44">
        <f>C37+C17</f>
        <v>7559000</v>
      </c>
      <c r="D39" s="44">
        <f>D37+D17</f>
        <v>5612000</v>
      </c>
    </row>
    <row r="40" spans="1:4" ht="16" x14ac:dyDescent="0.15">
      <c r="A40" s="12"/>
      <c r="B40" s="26"/>
      <c r="C40" s="30"/>
      <c r="D40" s="30"/>
    </row>
    <row r="41" spans="1:4" ht="16" x14ac:dyDescent="0.15">
      <c r="B41" s="26"/>
      <c r="C41" s="30"/>
      <c r="D41" s="30"/>
    </row>
    <row r="42" spans="1:4" ht="16" x14ac:dyDescent="0.15">
      <c r="B42" s="26"/>
      <c r="C42" s="35"/>
      <c r="D42" s="35"/>
    </row>
    <row r="45" spans="1:4" x14ac:dyDescent="0.15">
      <c r="A45" s="36"/>
    </row>
    <row r="49" spans="1:1" x14ac:dyDescent="0.15">
      <c r="A49" s="38"/>
    </row>
    <row r="50" spans="1:1" x14ac:dyDescent="0.15">
      <c r="A50" s="36"/>
    </row>
    <row r="92" spans="3:4" x14ac:dyDescent="0.15">
      <c r="C92" s="39"/>
      <c r="D92" s="39"/>
    </row>
    <row r="93" spans="3:4" x14ac:dyDescent="0.15">
      <c r="C93" s="39"/>
      <c r="D93" s="39"/>
    </row>
    <row r="94" spans="3:4" x14ac:dyDescent="0.15">
      <c r="C94" s="39"/>
      <c r="D94" s="39"/>
    </row>
    <row r="95" spans="3:4" x14ac:dyDescent="0.15">
      <c r="C95" s="39"/>
      <c r="D95" s="39"/>
    </row>
    <row r="98" spans="3:4" x14ac:dyDescent="0.15">
      <c r="C98" s="39"/>
      <c r="D98" s="39"/>
    </row>
    <row r="99" spans="3:4" x14ac:dyDescent="0.15">
      <c r="C99" s="39"/>
      <c r="D99" s="39"/>
    </row>
    <row r="100" spans="3:4" x14ac:dyDescent="0.15">
      <c r="C100" s="39"/>
      <c r="D100" s="39"/>
    </row>
    <row r="105" spans="3:4" x14ac:dyDescent="0.15">
      <c r="C105" s="39"/>
      <c r="D105" s="39"/>
    </row>
    <row r="106" spans="3:4" x14ac:dyDescent="0.15">
      <c r="C106" s="39"/>
      <c r="D106" s="39"/>
    </row>
    <row r="107" spans="3:4" x14ac:dyDescent="0.15">
      <c r="C107" s="39"/>
      <c r="D107" s="39"/>
    </row>
    <row r="108" spans="3:4" x14ac:dyDescent="0.15">
      <c r="C108" s="39"/>
      <c r="D108" s="39"/>
    </row>
    <row r="111" spans="3:4" x14ac:dyDescent="0.15">
      <c r="C111" s="39"/>
      <c r="D111" s="39"/>
    </row>
    <row r="112" spans="3:4" x14ac:dyDescent="0.15">
      <c r="C112" s="39"/>
      <c r="D112" s="39"/>
    </row>
    <row r="113" spans="3:4" x14ac:dyDescent="0.15">
      <c r="C113" s="39"/>
      <c r="D113" s="39"/>
    </row>
    <row r="114" spans="3:4" x14ac:dyDescent="0.15">
      <c r="C114" s="39"/>
      <c r="D114" s="39"/>
    </row>
    <row r="117" spans="3:4" x14ac:dyDescent="0.15">
      <c r="C117" s="39"/>
      <c r="D117" s="39"/>
    </row>
    <row r="118" spans="3:4" x14ac:dyDescent="0.15">
      <c r="C118" s="39"/>
      <c r="D118" s="39"/>
    </row>
    <row r="119" spans="3:4" x14ac:dyDescent="0.15">
      <c r="C119" s="39"/>
      <c r="D119" s="39"/>
    </row>
    <row r="120" spans="3:4" x14ac:dyDescent="0.15">
      <c r="C120" s="39"/>
      <c r="D120" s="39"/>
    </row>
  </sheetData>
  <pageMargins left="0.7" right="0.7" top="0.75" bottom="0.75" header="0.3" footer="0.3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0"/>
  <sheetViews>
    <sheetView view="pageLayout" zoomScaleNormal="150" workbookViewId="0">
      <selection activeCell="C29" sqref="C29"/>
    </sheetView>
  </sheetViews>
  <sheetFormatPr baseColWidth="10" defaultColWidth="9" defaultRowHeight="13" x14ac:dyDescent="0.15"/>
  <cols>
    <col min="1" max="1" width="52.19921875" customWidth="1"/>
    <col min="2" max="2" width="5.796875" style="29" bestFit="1" customWidth="1"/>
    <col min="3" max="4" width="15.796875" customWidth="1"/>
  </cols>
  <sheetData>
    <row r="1" spans="1:4" ht="19" x14ac:dyDescent="0.15">
      <c r="A1" s="18" t="s">
        <v>17</v>
      </c>
      <c r="B1" s="23" t="s">
        <v>1</v>
      </c>
      <c r="C1" s="19">
        <v>45291</v>
      </c>
      <c r="D1" s="8">
        <v>44926</v>
      </c>
    </row>
    <row r="2" spans="1:4" ht="18" x14ac:dyDescent="0.15">
      <c r="A2" s="18"/>
      <c r="B2" s="28">
        <v>1</v>
      </c>
      <c r="C2" s="19"/>
      <c r="D2" s="8"/>
    </row>
    <row r="3" spans="1:4" ht="19" x14ac:dyDescent="0.15">
      <c r="A3" s="7" t="s">
        <v>24</v>
      </c>
      <c r="C3" s="3"/>
      <c r="D3" s="3"/>
    </row>
    <row r="4" spans="1:4" ht="15" customHeight="1" x14ac:dyDescent="0.15">
      <c r="A4" s="7"/>
      <c r="C4" s="3"/>
      <c r="D4" s="3"/>
    </row>
    <row r="5" spans="1:4" ht="17" x14ac:dyDescent="0.15">
      <c r="A5" s="9" t="s">
        <v>25</v>
      </c>
      <c r="B5" s="26"/>
      <c r="C5" s="6"/>
      <c r="D5" s="6"/>
    </row>
    <row r="6" spans="1:4" ht="9" customHeight="1" x14ac:dyDescent="0.15">
      <c r="A6" s="9"/>
      <c r="B6" s="26"/>
      <c r="C6" s="6"/>
      <c r="D6" s="6"/>
    </row>
    <row r="7" spans="1:4" ht="16" x14ac:dyDescent="0.15">
      <c r="A7" s="57" t="s">
        <v>53</v>
      </c>
      <c r="B7" s="26"/>
    </row>
    <row r="8" spans="1:4" ht="16" x14ac:dyDescent="0.15">
      <c r="A8" s="61" t="s">
        <v>54</v>
      </c>
      <c r="B8" s="26"/>
      <c r="C8" s="32">
        <v>25000</v>
      </c>
      <c r="D8" s="32">
        <v>25000</v>
      </c>
    </row>
    <row r="9" spans="1:4" ht="17" x14ac:dyDescent="0.15">
      <c r="A9" s="5" t="s">
        <v>82</v>
      </c>
      <c r="B9" s="26"/>
      <c r="C9" s="111">
        <f>C8</f>
        <v>25000</v>
      </c>
      <c r="D9" s="111">
        <f>D8</f>
        <v>25000</v>
      </c>
    </row>
    <row r="10" spans="1:4" ht="11" customHeight="1" x14ac:dyDescent="0.15">
      <c r="A10" s="40"/>
      <c r="B10" s="26"/>
      <c r="C10" s="33"/>
      <c r="D10" s="33"/>
    </row>
    <row r="11" spans="1:4" ht="16" x14ac:dyDescent="0.15">
      <c r="A11" s="57" t="s">
        <v>55</v>
      </c>
      <c r="B11" s="26"/>
      <c r="C11" s="32"/>
      <c r="D11" s="30"/>
    </row>
    <row r="12" spans="1:4" ht="16" x14ac:dyDescent="0.15">
      <c r="A12" s="61" t="s">
        <v>56</v>
      </c>
      <c r="B12" s="26"/>
      <c r="C12" s="33">
        <f>D14+Förvaltningsberättelse!D18</f>
        <v>1011000</v>
      </c>
      <c r="D12" s="31">
        <v>1011000</v>
      </c>
    </row>
    <row r="13" spans="1:4" ht="17" x14ac:dyDescent="0.15">
      <c r="A13" s="1" t="s">
        <v>80</v>
      </c>
      <c r="B13" s="26"/>
      <c r="C13" s="33">
        <f>RR!C36</f>
        <v>1619760</v>
      </c>
      <c r="D13" s="31">
        <f>RR!D36</f>
        <v>1166386</v>
      </c>
    </row>
    <row r="14" spans="1:4" ht="17" x14ac:dyDescent="0.15">
      <c r="A14" s="5" t="s">
        <v>81</v>
      </c>
      <c r="B14" s="26"/>
      <c r="C14" s="111">
        <f>C12+C13</f>
        <v>2630760</v>
      </c>
      <c r="D14" s="111">
        <f>D12+D13</f>
        <v>2177386</v>
      </c>
    </row>
    <row r="15" spans="1:4" ht="16" x14ac:dyDescent="0.15">
      <c r="A15" s="10"/>
      <c r="B15" s="26"/>
      <c r="C15" s="33"/>
      <c r="D15" s="31"/>
    </row>
    <row r="16" spans="1:4" ht="17" x14ac:dyDescent="0.15">
      <c r="A16" s="4" t="s">
        <v>26</v>
      </c>
      <c r="B16" s="26"/>
      <c r="C16" s="111">
        <f>C9+C14</f>
        <v>2655760</v>
      </c>
      <c r="D16" s="111">
        <f>D9+D14</f>
        <v>2202386</v>
      </c>
    </row>
    <row r="17" spans="1:4" ht="16" x14ac:dyDescent="0.15">
      <c r="B17" s="26"/>
      <c r="C17" s="33"/>
      <c r="D17" s="31"/>
    </row>
    <row r="18" spans="1:4" ht="17" x14ac:dyDescent="0.15">
      <c r="A18" s="4" t="s">
        <v>59</v>
      </c>
      <c r="B18" s="26"/>
      <c r="C18" s="33"/>
      <c r="D18" s="31"/>
    </row>
    <row r="19" spans="1:4" ht="16" x14ac:dyDescent="0.15">
      <c r="A19" s="41" t="s">
        <v>60</v>
      </c>
      <c r="B19" s="26"/>
      <c r="C19" s="33">
        <v>169000</v>
      </c>
      <c r="D19" s="31">
        <v>99000</v>
      </c>
    </row>
    <row r="20" spans="1:4" ht="16" x14ac:dyDescent="0.15">
      <c r="A20" s="41" t="s">
        <v>61</v>
      </c>
      <c r="B20" s="26"/>
      <c r="C20" s="33">
        <v>121000</v>
      </c>
      <c r="D20" s="31">
        <v>70000</v>
      </c>
    </row>
    <row r="21" spans="1:4" ht="17" x14ac:dyDescent="0.15">
      <c r="A21" s="4" t="s">
        <v>62</v>
      </c>
      <c r="B21" s="26"/>
      <c r="C21" s="111">
        <f>SUM(C19:C20)</f>
        <v>290000</v>
      </c>
      <c r="D21" s="111">
        <f>SUM(D19:D20)</f>
        <v>169000</v>
      </c>
    </row>
    <row r="22" spans="1:4" ht="16" x14ac:dyDescent="0.15">
      <c r="A22" s="43"/>
      <c r="B22" s="26"/>
      <c r="C22" s="33"/>
      <c r="D22" s="31"/>
    </row>
    <row r="23" spans="1:4" ht="16" x14ac:dyDescent="0.15">
      <c r="A23" s="43" t="s">
        <v>63</v>
      </c>
      <c r="B23" s="26"/>
      <c r="C23" s="33"/>
      <c r="D23" s="31"/>
    </row>
    <row r="24" spans="1:4" ht="17" x14ac:dyDescent="0.15">
      <c r="A24" s="1" t="s">
        <v>64</v>
      </c>
      <c r="B24" s="26"/>
      <c r="C24" s="33">
        <v>100000</v>
      </c>
      <c r="D24" s="31">
        <v>65000</v>
      </c>
    </row>
    <row r="25" spans="1:4" ht="17" x14ac:dyDescent="0.15">
      <c r="A25" s="4" t="s">
        <v>65</v>
      </c>
      <c r="B25" s="26"/>
      <c r="C25" s="111">
        <f>SUM(C24:C24)</f>
        <v>100000</v>
      </c>
      <c r="D25" s="111">
        <f>SUM(D24:D24)</f>
        <v>65000</v>
      </c>
    </row>
    <row r="26" spans="1:4" ht="16" x14ac:dyDescent="0.15">
      <c r="A26" s="4"/>
      <c r="B26" s="26"/>
      <c r="C26" s="33"/>
      <c r="D26" s="31"/>
    </row>
    <row r="27" spans="1:4" ht="17" x14ac:dyDescent="0.15">
      <c r="A27" s="4" t="s">
        <v>57</v>
      </c>
      <c r="B27" s="28">
        <v>7</v>
      </c>
      <c r="C27" s="33"/>
      <c r="D27" s="31"/>
    </row>
    <row r="28" spans="1:4" ht="17" x14ac:dyDescent="0.15">
      <c r="A28" s="1" t="s">
        <v>66</v>
      </c>
      <c r="B28" s="28" t="s">
        <v>67</v>
      </c>
      <c r="C28" s="33">
        <v>2193000</v>
      </c>
      <c r="D28" s="31">
        <v>1513000</v>
      </c>
    </row>
    <row r="29" spans="1:4" ht="17" x14ac:dyDescent="0.15">
      <c r="A29" s="1" t="s">
        <v>68</v>
      </c>
      <c r="B29" s="28"/>
      <c r="C29" s="33">
        <v>100000</v>
      </c>
      <c r="D29" s="31">
        <v>180000</v>
      </c>
    </row>
    <row r="30" spans="1:4" ht="17" x14ac:dyDescent="0.15">
      <c r="A30" s="4" t="s">
        <v>69</v>
      </c>
      <c r="B30" s="26"/>
      <c r="C30" s="111">
        <f>SUM(C28:C29)</f>
        <v>2293000</v>
      </c>
      <c r="D30" s="111">
        <f>SUM(D28:D29)</f>
        <v>1693000</v>
      </c>
    </row>
    <row r="31" spans="1:4" ht="16" x14ac:dyDescent="0.15">
      <c r="A31" s="4"/>
      <c r="B31" s="26"/>
      <c r="C31" s="33"/>
      <c r="D31" s="31"/>
    </row>
    <row r="32" spans="1:4" ht="17" x14ac:dyDescent="0.15">
      <c r="A32" s="4" t="s">
        <v>58</v>
      </c>
      <c r="B32" s="26"/>
      <c r="C32" s="33"/>
      <c r="D32" s="31"/>
    </row>
    <row r="33" spans="1:4" ht="17" x14ac:dyDescent="0.15">
      <c r="A33" s="1" t="s">
        <v>70</v>
      </c>
      <c r="B33" s="26"/>
      <c r="C33" s="33">
        <v>855000</v>
      </c>
      <c r="D33" s="31">
        <v>641000</v>
      </c>
    </row>
    <row r="34" spans="1:4" ht="17" x14ac:dyDescent="0.15">
      <c r="A34" s="16" t="s">
        <v>71</v>
      </c>
      <c r="C34" s="33">
        <f>-RR!C34</f>
        <v>420240</v>
      </c>
      <c r="D34" s="33">
        <f>-RR!D34</f>
        <v>302614</v>
      </c>
    </row>
    <row r="35" spans="1:4" ht="17" x14ac:dyDescent="0.15">
      <c r="A35" s="59" t="s">
        <v>68</v>
      </c>
      <c r="B35" s="28">
        <v>10</v>
      </c>
      <c r="C35" s="33">
        <v>492000</v>
      </c>
      <c r="D35" s="30">
        <v>315000</v>
      </c>
    </row>
    <row r="36" spans="1:4" ht="17" x14ac:dyDescent="0.15">
      <c r="A36" s="16" t="s">
        <v>72</v>
      </c>
      <c r="B36" s="26"/>
      <c r="C36" s="33">
        <v>453000</v>
      </c>
      <c r="D36" s="31">
        <v>224000</v>
      </c>
    </row>
    <row r="37" spans="1:4" ht="16" x14ac:dyDescent="0.15">
      <c r="A37" s="42" t="s">
        <v>73</v>
      </c>
      <c r="B37" s="26"/>
      <c r="C37" s="111">
        <f>SUM(C33:C36)</f>
        <v>2220240</v>
      </c>
      <c r="D37" s="111">
        <f>SUM(D33:D36)</f>
        <v>1482614</v>
      </c>
    </row>
    <row r="38" spans="1:4" ht="16" x14ac:dyDescent="0.15">
      <c r="A38" s="59"/>
      <c r="B38" s="26"/>
      <c r="C38" s="34"/>
      <c r="D38" s="30"/>
    </row>
    <row r="39" spans="1:4" ht="19" x14ac:dyDescent="0.15">
      <c r="A39" s="7" t="s">
        <v>27</v>
      </c>
      <c r="B39" s="26"/>
      <c r="C39" s="44">
        <f>C37+C30+C25+C21+C16</f>
        <v>7559000</v>
      </c>
      <c r="D39" s="44">
        <f>D37+D30+D25+D21+D16</f>
        <v>5612000</v>
      </c>
    </row>
    <row r="41" spans="1:4" x14ac:dyDescent="0.15">
      <c r="B41"/>
    </row>
    <row r="42" spans="1:4" x14ac:dyDescent="0.15">
      <c r="B42"/>
    </row>
    <row r="43" spans="1:4" x14ac:dyDescent="0.15">
      <c r="B43"/>
    </row>
    <row r="44" spans="1:4" x14ac:dyDescent="0.15">
      <c r="B44"/>
    </row>
    <row r="45" spans="1:4" x14ac:dyDescent="0.15">
      <c r="B45"/>
    </row>
    <row r="46" spans="1:4" x14ac:dyDescent="0.15">
      <c r="B46"/>
    </row>
    <row r="47" spans="1:4" x14ac:dyDescent="0.15">
      <c r="B47"/>
    </row>
    <row r="48" spans="1:4" x14ac:dyDescent="0.15">
      <c r="B48"/>
    </row>
    <row r="49" spans="2:2" x14ac:dyDescent="0.15">
      <c r="B49"/>
    </row>
    <row r="50" spans="2:2" x14ac:dyDescent="0.15">
      <c r="B50"/>
    </row>
  </sheetData>
  <pageMargins left="0.7" right="0.7" top="0.75" bottom="0.75" header="0.3" footer="0.3"/>
  <pageSetup paperSize="9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CD865-C6F8-5141-96B0-1BAB05B79027}">
  <dimension ref="A1:D38"/>
  <sheetViews>
    <sheetView view="pageLayout" zoomScaleNormal="100" workbookViewId="0">
      <selection sqref="A1:D34"/>
    </sheetView>
  </sheetViews>
  <sheetFormatPr baseColWidth="10" defaultRowHeight="13" x14ac:dyDescent="0.15"/>
  <cols>
    <col min="1" max="1" width="47" customWidth="1"/>
    <col min="2" max="2" width="20.3984375" customWidth="1"/>
    <col min="3" max="3" width="19.19921875" customWidth="1"/>
  </cols>
  <sheetData>
    <row r="1" spans="1:4" ht="16" x14ac:dyDescent="0.15">
      <c r="A1" s="75" t="s">
        <v>118</v>
      </c>
    </row>
    <row r="2" spans="1:4" ht="16" x14ac:dyDescent="0.15">
      <c r="A2" s="75" t="s">
        <v>119</v>
      </c>
    </row>
    <row r="4" spans="1:4" ht="16" customHeight="1" x14ac:dyDescent="0.15">
      <c r="A4" s="126" t="s">
        <v>120</v>
      </c>
      <c r="B4" s="126"/>
      <c r="C4" s="126"/>
      <c r="D4" s="126"/>
    </row>
    <row r="5" spans="1:4" ht="13" customHeight="1" x14ac:dyDescent="0.15">
      <c r="A5" s="126"/>
      <c r="B5" s="126"/>
      <c r="C5" s="126"/>
      <c r="D5" s="126"/>
    </row>
    <row r="6" spans="1:4" ht="13" customHeight="1" x14ac:dyDescent="0.15">
      <c r="A6" s="126"/>
      <c r="B6" s="126"/>
      <c r="C6" s="126"/>
      <c r="D6" s="126"/>
    </row>
    <row r="8" spans="1:4" ht="16" x14ac:dyDescent="0.15">
      <c r="A8" s="101" t="s">
        <v>121</v>
      </c>
    </row>
    <row r="9" spans="1:4" ht="16" x14ac:dyDescent="0.15">
      <c r="A9" s="100" t="s">
        <v>122</v>
      </c>
    </row>
    <row r="11" spans="1:4" ht="17" x14ac:dyDescent="0.15">
      <c r="A11" s="76" t="s">
        <v>42</v>
      </c>
      <c r="B11" s="76" t="s">
        <v>123</v>
      </c>
    </row>
    <row r="12" spans="1:4" ht="17" x14ac:dyDescent="0.15">
      <c r="A12" s="76" t="s">
        <v>43</v>
      </c>
      <c r="B12" s="76" t="s">
        <v>124</v>
      </c>
    </row>
    <row r="13" spans="1:4" ht="17" x14ac:dyDescent="0.15">
      <c r="A13" s="76" t="s">
        <v>41</v>
      </c>
      <c r="B13" s="76" t="s">
        <v>125</v>
      </c>
    </row>
    <row r="15" spans="1:4" ht="16" x14ac:dyDescent="0.15">
      <c r="A15" s="100" t="s">
        <v>126</v>
      </c>
    </row>
    <row r="17" spans="1:4" ht="16" x14ac:dyDescent="0.15">
      <c r="A17" s="102"/>
    </row>
    <row r="19" spans="1:4" ht="16" x14ac:dyDescent="0.15">
      <c r="A19" s="102"/>
    </row>
    <row r="21" spans="1:4" ht="16" x14ac:dyDescent="0.15">
      <c r="A21" s="112" t="s">
        <v>127</v>
      </c>
    </row>
    <row r="23" spans="1:4" ht="16" x14ac:dyDescent="0.15">
      <c r="A23" s="75" t="s">
        <v>128</v>
      </c>
    </row>
    <row r="24" spans="1:4" ht="16" customHeight="1" x14ac:dyDescent="0.15">
      <c r="A24" s="126" t="s">
        <v>129</v>
      </c>
      <c r="B24" s="126"/>
      <c r="C24" s="126"/>
      <c r="D24" s="126"/>
    </row>
    <row r="25" spans="1:4" ht="16" customHeight="1" x14ac:dyDescent="0.15">
      <c r="A25" s="126"/>
      <c r="B25" s="126"/>
      <c r="C25" s="126"/>
      <c r="D25" s="126"/>
    </row>
    <row r="26" spans="1:4" ht="16" customHeight="1" x14ac:dyDescent="0.15">
      <c r="A26" s="76"/>
      <c r="B26" s="76"/>
      <c r="C26" s="76"/>
      <c r="D26" s="76"/>
    </row>
    <row r="27" spans="1:4" ht="16" x14ac:dyDescent="0.15">
      <c r="A27" s="75" t="s">
        <v>130</v>
      </c>
    </row>
    <row r="29" spans="1:4" ht="16" x14ac:dyDescent="0.15">
      <c r="A29" s="75" t="s">
        <v>131</v>
      </c>
    </row>
    <row r="30" spans="1:4" ht="16" x14ac:dyDescent="0.15">
      <c r="A30" s="125"/>
      <c r="B30" s="104">
        <v>44927</v>
      </c>
      <c r="C30" s="104">
        <v>44562</v>
      </c>
    </row>
    <row r="31" spans="1:4" ht="17" x14ac:dyDescent="0.15">
      <c r="A31" s="125"/>
      <c r="B31" s="105" t="s">
        <v>167</v>
      </c>
      <c r="C31" s="105" t="s">
        <v>168</v>
      </c>
    </row>
    <row r="32" spans="1:4" ht="17" x14ac:dyDescent="0.15">
      <c r="A32" s="76" t="s">
        <v>132</v>
      </c>
      <c r="B32" s="77">
        <v>2</v>
      </c>
      <c r="C32" s="77">
        <v>2</v>
      </c>
    </row>
    <row r="33" spans="1:1" ht="16" x14ac:dyDescent="0.15">
      <c r="A33" s="100"/>
    </row>
    <row r="34" spans="1:1" ht="16" x14ac:dyDescent="0.15">
      <c r="A34" s="103"/>
    </row>
    <row r="35" spans="1:1" ht="16" x14ac:dyDescent="0.15">
      <c r="A35" s="103"/>
    </row>
    <row r="36" spans="1:1" ht="16" x14ac:dyDescent="0.15">
      <c r="A36" s="103"/>
    </row>
    <row r="37" spans="1:1" ht="16" x14ac:dyDescent="0.15">
      <c r="A37" s="103"/>
    </row>
    <row r="38" spans="1:1" ht="16" x14ac:dyDescent="0.15">
      <c r="A38" s="103"/>
    </row>
  </sheetData>
  <mergeCells count="3">
    <mergeCell ref="A30:A31"/>
    <mergeCell ref="A4:D6"/>
    <mergeCell ref="A24:D25"/>
  </mergeCells>
  <pageMargins left="0.7" right="0.7" top="0.75" bottom="0.75" header="0.3" footer="0.3"/>
  <pageSetup paperSize="9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88"/>
  <sheetViews>
    <sheetView view="pageLayout" zoomScaleNormal="150" workbookViewId="0">
      <selection sqref="A1:D87"/>
    </sheetView>
  </sheetViews>
  <sheetFormatPr baseColWidth="10" defaultColWidth="9" defaultRowHeight="13" x14ac:dyDescent="0.15"/>
  <cols>
    <col min="1" max="1" width="52.3984375" customWidth="1"/>
    <col min="2" max="2" width="8.796875" customWidth="1"/>
    <col min="3" max="4" width="15.796875" customWidth="1"/>
    <col min="5" max="5" width="6.19921875" customWidth="1"/>
  </cols>
  <sheetData>
    <row r="1" spans="1:4" ht="16" x14ac:dyDescent="0.15">
      <c r="A1" s="75" t="s">
        <v>133</v>
      </c>
    </row>
    <row r="2" spans="1:4" x14ac:dyDescent="0.15">
      <c r="A2" s="48"/>
    </row>
    <row r="3" spans="1:4" ht="16" x14ac:dyDescent="0.15">
      <c r="A3" s="75" t="s">
        <v>134</v>
      </c>
    </row>
    <row r="4" spans="1:4" ht="16" x14ac:dyDescent="0.15">
      <c r="A4" s="51"/>
      <c r="C4" s="107">
        <v>45291</v>
      </c>
      <c r="D4" s="107">
        <v>44926</v>
      </c>
    </row>
    <row r="5" spans="1:4" ht="17" x14ac:dyDescent="0.15">
      <c r="A5" s="76" t="s">
        <v>135</v>
      </c>
      <c r="C5" s="53">
        <v>1850000</v>
      </c>
      <c r="D5" s="53">
        <v>1850000</v>
      </c>
    </row>
    <row r="6" spans="1:4" ht="17" x14ac:dyDescent="0.15">
      <c r="A6" s="76" t="s">
        <v>136</v>
      </c>
      <c r="C6" s="53">
        <v>270000</v>
      </c>
      <c r="D6" s="77" t="s">
        <v>99</v>
      </c>
    </row>
    <row r="7" spans="1:4" ht="17" x14ac:dyDescent="0.15">
      <c r="A7" s="76" t="s">
        <v>137</v>
      </c>
      <c r="C7" s="53">
        <v>2120000</v>
      </c>
      <c r="D7" s="53">
        <v>1850000</v>
      </c>
    </row>
    <row r="8" spans="1:4" ht="17" x14ac:dyDescent="0.15">
      <c r="A8" s="76" t="s">
        <v>138</v>
      </c>
      <c r="C8" s="53">
        <v>-400000</v>
      </c>
      <c r="D8" s="53">
        <v>-320000</v>
      </c>
    </row>
    <row r="9" spans="1:4" ht="17" x14ac:dyDescent="0.15">
      <c r="A9" s="76" t="s">
        <v>139</v>
      </c>
      <c r="C9" s="53">
        <v>-100000</v>
      </c>
      <c r="D9" s="53">
        <v>-80000</v>
      </c>
    </row>
    <row r="10" spans="1:4" ht="17" x14ac:dyDescent="0.15">
      <c r="A10" s="76" t="s">
        <v>140</v>
      </c>
      <c r="C10" s="53">
        <v>-500000</v>
      </c>
      <c r="D10" s="53">
        <v>-400000</v>
      </c>
    </row>
    <row r="11" spans="1:4" ht="17" x14ac:dyDescent="0.15">
      <c r="A11" s="52" t="s">
        <v>141</v>
      </c>
      <c r="C11" s="54">
        <v>1620000</v>
      </c>
      <c r="D11" s="54">
        <v>1450000</v>
      </c>
    </row>
    <row r="12" spans="1:4" ht="16" x14ac:dyDescent="0.15">
      <c r="A12" s="100"/>
    </row>
    <row r="13" spans="1:4" ht="16" x14ac:dyDescent="0.15">
      <c r="A13" s="75" t="s">
        <v>142</v>
      </c>
    </row>
    <row r="14" spans="1:4" ht="16" x14ac:dyDescent="0.15">
      <c r="A14" s="51"/>
      <c r="C14" s="107">
        <v>45291</v>
      </c>
      <c r="D14" s="107">
        <v>44926</v>
      </c>
    </row>
    <row r="15" spans="1:4" ht="17" x14ac:dyDescent="0.15">
      <c r="A15" s="76" t="s">
        <v>135</v>
      </c>
      <c r="C15" s="53">
        <v>520000</v>
      </c>
      <c r="D15" s="53">
        <v>190000</v>
      </c>
    </row>
    <row r="16" spans="1:4" ht="17" x14ac:dyDescent="0.15">
      <c r="A16" s="76" t="s">
        <v>136</v>
      </c>
      <c r="C16" s="53">
        <v>790000</v>
      </c>
      <c r="D16" s="53">
        <v>330000</v>
      </c>
    </row>
    <row r="17" spans="1:4" ht="17" x14ac:dyDescent="0.15">
      <c r="A17" s="76" t="s">
        <v>137</v>
      </c>
      <c r="C17" s="53">
        <v>1310000</v>
      </c>
      <c r="D17" s="53">
        <v>520000</v>
      </c>
    </row>
    <row r="18" spans="1:4" ht="17" x14ac:dyDescent="0.15">
      <c r="A18" s="76" t="s">
        <v>138</v>
      </c>
      <c r="C18" s="53">
        <v>-260000</v>
      </c>
      <c r="D18" s="53">
        <v>-160000</v>
      </c>
    </row>
    <row r="19" spans="1:4" ht="17" x14ac:dyDescent="0.15">
      <c r="A19" s="76" t="s">
        <v>139</v>
      </c>
      <c r="C19" s="53">
        <v>-190000</v>
      </c>
      <c r="D19" s="53">
        <v>-100000</v>
      </c>
    </row>
    <row r="20" spans="1:4" ht="17" x14ac:dyDescent="0.15">
      <c r="A20" s="76" t="s">
        <v>140</v>
      </c>
      <c r="C20" s="53">
        <v>-450000</v>
      </c>
      <c r="D20" s="53">
        <v>-260000</v>
      </c>
    </row>
    <row r="21" spans="1:4" ht="17" x14ac:dyDescent="0.15">
      <c r="A21" s="52" t="s">
        <v>141</v>
      </c>
      <c r="C21" s="54">
        <v>860000</v>
      </c>
      <c r="D21" s="54">
        <v>260000</v>
      </c>
    </row>
    <row r="22" spans="1:4" ht="16" x14ac:dyDescent="0.15">
      <c r="A22" s="108"/>
    </row>
    <row r="23" spans="1:4" ht="16" x14ac:dyDescent="0.15">
      <c r="A23" s="75" t="s">
        <v>143</v>
      </c>
    </row>
    <row r="24" spans="1:4" ht="16" x14ac:dyDescent="0.15">
      <c r="A24" s="51"/>
      <c r="C24" s="107">
        <v>45291</v>
      </c>
      <c r="D24" s="107">
        <v>44926</v>
      </c>
    </row>
    <row r="25" spans="1:4" ht="17" x14ac:dyDescent="0.15">
      <c r="A25" s="76" t="s">
        <v>135</v>
      </c>
      <c r="C25" s="53">
        <v>200000</v>
      </c>
      <c r="D25" s="53">
        <v>80000</v>
      </c>
    </row>
    <row r="26" spans="1:4" ht="17" x14ac:dyDescent="0.15">
      <c r="A26" s="76" t="s">
        <v>136</v>
      </c>
      <c r="C26" s="53">
        <v>190000</v>
      </c>
      <c r="D26" s="53">
        <v>120000</v>
      </c>
    </row>
    <row r="27" spans="1:4" ht="17" x14ac:dyDescent="0.15">
      <c r="A27" s="76" t="s">
        <v>137</v>
      </c>
      <c r="C27" s="53">
        <v>390000</v>
      </c>
      <c r="D27" s="53">
        <v>200000</v>
      </c>
    </row>
    <row r="28" spans="1:4" ht="17" x14ac:dyDescent="0.15">
      <c r="A28" s="76" t="s">
        <v>138</v>
      </c>
      <c r="C28" s="53">
        <v>-100000</v>
      </c>
      <c r="D28" s="53">
        <v>-70000</v>
      </c>
    </row>
    <row r="29" spans="1:4" ht="17" x14ac:dyDescent="0.15">
      <c r="A29" s="76" t="s">
        <v>139</v>
      </c>
      <c r="C29" s="53">
        <v>-50000</v>
      </c>
      <c r="D29" s="53">
        <v>-30000</v>
      </c>
    </row>
    <row r="30" spans="1:4" ht="17" x14ac:dyDescent="0.15">
      <c r="A30" s="76" t="s">
        <v>140</v>
      </c>
      <c r="C30" s="53">
        <v>-150000</v>
      </c>
      <c r="D30" s="53">
        <v>-100000</v>
      </c>
    </row>
    <row r="31" spans="1:4" ht="17" x14ac:dyDescent="0.15">
      <c r="A31" s="52" t="s">
        <v>141</v>
      </c>
      <c r="C31" s="54">
        <v>240000</v>
      </c>
      <c r="D31" s="54">
        <v>100000</v>
      </c>
    </row>
    <row r="32" spans="1:4" ht="16" x14ac:dyDescent="0.15">
      <c r="A32" s="75"/>
    </row>
    <row r="33" spans="1:4" ht="16" x14ac:dyDescent="0.15">
      <c r="A33" s="75" t="s">
        <v>144</v>
      </c>
    </row>
    <row r="34" spans="1:4" ht="16" x14ac:dyDescent="0.15">
      <c r="A34" s="76"/>
      <c r="C34" s="107">
        <v>45291</v>
      </c>
      <c r="D34" s="107">
        <v>44926</v>
      </c>
    </row>
    <row r="35" spans="1:4" ht="17" x14ac:dyDescent="0.15">
      <c r="A35" s="76" t="s">
        <v>135</v>
      </c>
      <c r="C35" s="53">
        <v>2250000</v>
      </c>
      <c r="D35" s="53">
        <v>2250000</v>
      </c>
    </row>
    <row r="36" spans="1:4" ht="17" x14ac:dyDescent="0.15">
      <c r="A36" s="76" t="s">
        <v>145</v>
      </c>
      <c r="C36" s="53">
        <v>-250000</v>
      </c>
      <c r="D36" s="77" t="s">
        <v>99</v>
      </c>
    </row>
    <row r="37" spans="1:4" ht="17" x14ac:dyDescent="0.15">
      <c r="A37" s="76" t="s">
        <v>137</v>
      </c>
      <c r="C37" s="53">
        <v>2000000</v>
      </c>
      <c r="D37" s="53">
        <v>2250000</v>
      </c>
    </row>
    <row r="38" spans="1:4" ht="17" x14ac:dyDescent="0.15">
      <c r="A38" s="52" t="s">
        <v>141</v>
      </c>
      <c r="C38" s="54">
        <v>2000000</v>
      </c>
      <c r="D38" s="54">
        <v>2250000</v>
      </c>
    </row>
    <row r="48" spans="1:4" ht="16" x14ac:dyDescent="0.15">
      <c r="A48" s="75" t="s">
        <v>146</v>
      </c>
    </row>
    <row r="49" spans="1:4" ht="16" x14ac:dyDescent="0.15">
      <c r="A49" s="51"/>
      <c r="C49" s="107">
        <v>45291</v>
      </c>
      <c r="D49" s="107">
        <v>44926</v>
      </c>
    </row>
    <row r="50" spans="1:4" ht="34" x14ac:dyDescent="0.15">
      <c r="A50" s="76" t="s">
        <v>147</v>
      </c>
      <c r="C50" s="51"/>
      <c r="D50" s="51"/>
    </row>
    <row r="51" spans="1:4" ht="17" x14ac:dyDescent="0.15">
      <c r="A51" s="76" t="s">
        <v>148</v>
      </c>
      <c r="C51" s="53">
        <v>230000</v>
      </c>
      <c r="D51" s="53">
        <v>100000</v>
      </c>
    </row>
    <row r="52" spans="1:4" ht="17" x14ac:dyDescent="0.15">
      <c r="A52" s="76" t="s">
        <v>68</v>
      </c>
      <c r="C52" s="53">
        <v>50000</v>
      </c>
      <c r="D52" s="53">
        <v>30000</v>
      </c>
    </row>
    <row r="53" spans="1:4" ht="17" x14ac:dyDescent="0.15">
      <c r="A53" s="52" t="s">
        <v>149</v>
      </c>
      <c r="C53" s="54">
        <v>280000</v>
      </c>
      <c r="D53" s="54">
        <v>130000</v>
      </c>
    </row>
    <row r="54" spans="1:4" ht="16" x14ac:dyDescent="0.15">
      <c r="A54" s="75"/>
    </row>
    <row r="55" spans="1:4" ht="16" x14ac:dyDescent="0.15">
      <c r="A55" s="103"/>
    </row>
    <row r="56" spans="1:4" ht="16" x14ac:dyDescent="0.15">
      <c r="A56" s="75" t="s">
        <v>150</v>
      </c>
    </row>
    <row r="57" spans="1:4" ht="16" x14ac:dyDescent="0.15">
      <c r="A57" s="51"/>
      <c r="C57" s="107">
        <v>45291</v>
      </c>
      <c r="D57" s="107">
        <v>44926</v>
      </c>
    </row>
    <row r="58" spans="1:4" ht="17" x14ac:dyDescent="0.15">
      <c r="A58" s="76" t="s">
        <v>151</v>
      </c>
      <c r="C58" s="53">
        <v>2000000</v>
      </c>
      <c r="D58" s="53">
        <v>1800000</v>
      </c>
    </row>
    <row r="59" spans="1:4" ht="17" x14ac:dyDescent="0.15">
      <c r="A59" s="76" t="s">
        <v>152</v>
      </c>
      <c r="C59" s="53">
        <v>800000</v>
      </c>
      <c r="D59" s="53">
        <v>800000</v>
      </c>
    </row>
    <row r="60" spans="1:4" ht="17" x14ac:dyDescent="0.15">
      <c r="A60" s="52" t="s">
        <v>153</v>
      </c>
      <c r="C60" s="54">
        <v>2800000</v>
      </c>
      <c r="D60" s="54">
        <v>2600000</v>
      </c>
    </row>
    <row r="61" spans="1:4" ht="16" x14ac:dyDescent="0.15">
      <c r="A61" s="75"/>
    </row>
    <row r="62" spans="1:4" ht="16" x14ac:dyDescent="0.15">
      <c r="A62" s="109"/>
    </row>
    <row r="63" spans="1:4" ht="16" x14ac:dyDescent="0.15">
      <c r="A63" s="75" t="s">
        <v>154</v>
      </c>
    </row>
    <row r="64" spans="1:4" ht="16" x14ac:dyDescent="0.15">
      <c r="A64" s="76"/>
      <c r="C64" s="107">
        <v>45291</v>
      </c>
      <c r="D64" s="107">
        <v>44926</v>
      </c>
    </row>
    <row r="65" spans="1:5" ht="17" x14ac:dyDescent="0.15">
      <c r="A65" s="76" t="s">
        <v>155</v>
      </c>
      <c r="C65" s="53">
        <v>500000</v>
      </c>
      <c r="D65" s="53">
        <v>500000</v>
      </c>
    </row>
    <row r="66" spans="1:5" ht="17" x14ac:dyDescent="0.15">
      <c r="A66" s="52" t="s">
        <v>149</v>
      </c>
      <c r="C66" s="54">
        <v>500000</v>
      </c>
      <c r="D66" s="54">
        <v>500000</v>
      </c>
    </row>
    <row r="67" spans="1:5" ht="16" x14ac:dyDescent="0.15">
      <c r="A67" s="75"/>
    </row>
    <row r="68" spans="1:5" ht="16" x14ac:dyDescent="0.15">
      <c r="A68" s="103"/>
    </row>
    <row r="69" spans="1:5" ht="16" x14ac:dyDescent="0.15">
      <c r="A69" s="75" t="s">
        <v>156</v>
      </c>
    </row>
    <row r="71" spans="1:5" ht="16" customHeight="1" x14ac:dyDescent="0.15">
      <c r="A71" s="126" t="s">
        <v>166</v>
      </c>
      <c r="B71" s="126"/>
      <c r="C71" s="126"/>
      <c r="D71" s="126"/>
      <c r="E71" s="106"/>
    </row>
    <row r="72" spans="1:5" ht="13" customHeight="1" x14ac:dyDescent="0.15">
      <c r="A72" s="126"/>
      <c r="B72" s="126"/>
      <c r="C72" s="126"/>
      <c r="D72" s="126"/>
      <c r="E72" s="106"/>
    </row>
    <row r="73" spans="1:5" ht="16" x14ac:dyDescent="0.15">
      <c r="A73" s="101" t="s">
        <v>57</v>
      </c>
    </row>
    <row r="74" spans="1:5" ht="17" x14ac:dyDescent="0.15">
      <c r="A74" s="76" t="s">
        <v>66</v>
      </c>
      <c r="C74" s="53">
        <v>2193000</v>
      </c>
    </row>
    <row r="75" spans="1:5" ht="16" x14ac:dyDescent="0.15">
      <c r="A75" s="101" t="s">
        <v>58</v>
      </c>
    </row>
    <row r="76" spans="1:5" ht="17" x14ac:dyDescent="0.15">
      <c r="A76" s="76" t="s">
        <v>68</v>
      </c>
      <c r="C76" s="53">
        <v>410000</v>
      </c>
    </row>
    <row r="78" spans="1:5" ht="16" x14ac:dyDescent="0.15">
      <c r="A78" s="100" t="s">
        <v>169</v>
      </c>
    </row>
    <row r="79" spans="1:5" ht="16" x14ac:dyDescent="0.15">
      <c r="A79" s="100" t="s">
        <v>157</v>
      </c>
    </row>
    <row r="80" spans="1:5" ht="16" x14ac:dyDescent="0.15">
      <c r="A80" s="100"/>
    </row>
    <row r="81" spans="1:1" ht="16" x14ac:dyDescent="0.15">
      <c r="A81" s="100"/>
    </row>
    <row r="82" spans="1:1" ht="16" x14ac:dyDescent="0.15">
      <c r="A82" s="100"/>
    </row>
    <row r="83" spans="1:1" x14ac:dyDescent="0.15">
      <c r="A83" s="36" t="s">
        <v>159</v>
      </c>
    </row>
    <row r="84" spans="1:1" ht="16" x14ac:dyDescent="0.15">
      <c r="A84" s="100" t="s">
        <v>158</v>
      </c>
    </row>
    <row r="85" spans="1:1" ht="16" x14ac:dyDescent="0.15">
      <c r="A85" s="100"/>
    </row>
    <row r="86" spans="1:1" ht="16" x14ac:dyDescent="0.15">
      <c r="A86" s="100"/>
    </row>
    <row r="88" spans="1:1" ht="16" x14ac:dyDescent="0.15">
      <c r="A88" s="100"/>
    </row>
  </sheetData>
  <mergeCells count="1">
    <mergeCell ref="A71:D72"/>
  </mergeCells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Första sidan</vt:lpstr>
      <vt:lpstr>Förvaltningsberättelse</vt:lpstr>
      <vt:lpstr>RR</vt:lpstr>
      <vt:lpstr>BR (T)</vt:lpstr>
      <vt:lpstr>BR (EK)</vt:lpstr>
      <vt:lpstr>Not1</vt:lpstr>
      <vt:lpstr>Not3-10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Edeklarera Sverige AB - Årsredovisning</dc:title>
  <cp:lastModifiedBy>Microsoft Office User</cp:lastModifiedBy>
  <cp:lastPrinted>2020-11-27T08:39:11Z</cp:lastPrinted>
  <dcterms:created xsi:type="dcterms:W3CDTF">2020-11-27T07:15:13Z</dcterms:created>
  <dcterms:modified xsi:type="dcterms:W3CDTF">2024-03-14T16:32:17Z</dcterms:modified>
</cp:coreProperties>
</file>